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349" activeTab="1"/>
  </bookViews>
  <sheets>
    <sheet name="งบประจำ " sheetId="1" r:id="rId1"/>
    <sheet name="งบประจำ  (2)" sheetId="2" r:id="rId2"/>
  </sheets>
  <definedNames>
    <definedName name="_xlnm.Print_Titles" localSheetId="0">'งบประจำ '!$4:$5</definedName>
    <definedName name="_xlnm.Print_Titles" localSheetId="1">'งบประจำ  (2)'!$4:$5</definedName>
  </definedNames>
  <calcPr fullCalcOnLoad="1"/>
</workbook>
</file>

<file path=xl/sharedStrings.xml><?xml version="1.0" encoding="utf-8"?>
<sst xmlns="http://schemas.openxmlformats.org/spreadsheetml/2006/main" count="788" uniqueCount="341">
  <si>
    <t>ที่</t>
  </si>
  <si>
    <t>งบประมาณ</t>
  </si>
  <si>
    <t>งบดำเนินงาน</t>
  </si>
  <si>
    <t>งบบุคลากร</t>
  </si>
  <si>
    <t>งบลงทุน</t>
  </si>
  <si>
    <t>งบเงินอุดหนุน</t>
  </si>
  <si>
    <t>รายการ</t>
  </si>
  <si>
    <t>ที่ได้รับ</t>
  </si>
  <si>
    <t>เงินงวด</t>
  </si>
  <si>
    <t>ผูกพัน</t>
  </si>
  <si>
    <t>เบิกจ่าย</t>
  </si>
  <si>
    <t>คงเหลือ</t>
  </si>
  <si>
    <t>เงินเดือนและค่าจ้างประจำ</t>
  </si>
  <si>
    <t>เงินเดือนข้าราชการในสพท.พบ.เขต 1</t>
  </si>
  <si>
    <t>เงินเดือนข้าราชการครูในโรงเรียน</t>
  </si>
  <si>
    <t>ค่าจ้างลูกจ้างประจำ</t>
  </si>
  <si>
    <t>ค่าจ้างชั่วคราว</t>
  </si>
  <si>
    <t>ค่าตอบแทน ใช้สอยและวัสดุ</t>
  </si>
  <si>
    <t>ค่าตอบแทนพิเศษกรณีเงินเดือนเต็มขั้น</t>
  </si>
  <si>
    <t>ค่าที่ดินและสิ่งก่อสร้าง</t>
  </si>
  <si>
    <t>1. บ้านท่าแร้ง</t>
  </si>
  <si>
    <t>2. บ้านเหมืองไทร</t>
  </si>
  <si>
    <t>3. วัดกุฏิ(นัน)</t>
  </si>
  <si>
    <t>4. วัดปากคลอง</t>
  </si>
  <si>
    <t>1. สพท.เพชรบุรี เขต 1</t>
  </si>
  <si>
    <t>ค่าตอบแทนพนักงานราชการ(ระดับก่อนประถม)</t>
  </si>
  <si>
    <t>ค่าตอบแทนพนักงานราชการ(ภาคบังคับ)</t>
  </si>
  <si>
    <t>1. บ้านหนองรี</t>
  </si>
  <si>
    <t>2. วังตะโก</t>
  </si>
  <si>
    <t>3. วัดนาพรม</t>
  </si>
  <si>
    <t>4. วัดมณีเลื่อน</t>
  </si>
  <si>
    <t>รวมงบบุคลากร</t>
  </si>
  <si>
    <t>รวมงบดำเนินงาน</t>
  </si>
  <si>
    <t>รวมงบลงทุน</t>
  </si>
  <si>
    <t>รวมงบอุดหนุน</t>
  </si>
  <si>
    <t>รวมทั้งสิ้น</t>
  </si>
  <si>
    <t>คิดเป็น</t>
  </si>
  <si>
    <t xml:space="preserve"> - ระดับก่อนประถมฯ  </t>
  </si>
  <si>
    <t xml:space="preserve">          เงินสมทบประกันสังคม</t>
  </si>
  <si>
    <t xml:space="preserve"> - ระดับการศึกษาภาคบังคับ</t>
  </si>
  <si>
    <t xml:space="preserve">ของสพท.พบ.เขต 1 </t>
  </si>
  <si>
    <t xml:space="preserve">   เงินสมทบประกันสังคม</t>
  </si>
  <si>
    <t>งบรายจ่ายอื่น</t>
  </si>
  <si>
    <t>รวมงบรายจ่ายอื่น</t>
  </si>
  <si>
    <t>สรุป</t>
  </si>
  <si>
    <t>3. งบลงทุน</t>
  </si>
  <si>
    <t>4. งบเงินอุดหนุน</t>
  </si>
  <si>
    <t>5. งบรายจ่ายอื่น</t>
  </si>
  <si>
    <t>บาท</t>
  </si>
  <si>
    <t>1. งบบุคลากร</t>
  </si>
  <si>
    <t>2. งบดำเนินงาน</t>
  </si>
  <si>
    <t>%</t>
  </si>
  <si>
    <t xml:space="preserve">        - เงินประกันสังคมค่าตอบแทนจ้างครูรายเดือน</t>
  </si>
  <si>
    <t xml:space="preserve">        - เงินประกันสังคมค่าตอบแทนจ้างนักการภารโรง</t>
  </si>
  <si>
    <t>6. วัดปากอ่าว</t>
  </si>
  <si>
    <t>7. บ้านหนองชุมพล</t>
  </si>
  <si>
    <t>8. ไทยรัฐวิทยา 13</t>
  </si>
  <si>
    <t>9. วัดห้วยโรง</t>
  </si>
  <si>
    <t>10. วัดหนองส้ม</t>
  </si>
  <si>
    <t xml:space="preserve">      - เงินประกันสังคมครูธุรการ</t>
  </si>
  <si>
    <t xml:space="preserve">ค่าเช่าบ้าน  </t>
  </si>
  <si>
    <t>ค่าติดตั้งและปรับปรุงซ่อมแซมระบบไฟฟ้า</t>
  </si>
  <si>
    <t>ค่าจ้างครูรายเดือนแก้ปัญหาสถานศึกษาขาดแคลนครูขั้นวิกฤต</t>
  </si>
  <si>
    <t xml:space="preserve">สำนักงานเขตพื้นที่การศึกษาประถมศึกษาเพชรบุรี เขต 1 </t>
  </si>
  <si>
    <t xml:space="preserve">ค่าตอบแทนวิทยากรสอนอิสลาม                                      </t>
  </si>
  <si>
    <t xml:space="preserve">ค่าเช่าทรัพย์สินและค่าเช่าที่ดิน                                       </t>
  </si>
  <si>
    <t xml:space="preserve">ค่าจ้างพนักงานพิมพ์ดีด/ขับรถ/ยาม/ทำความสะอาด           </t>
  </si>
  <si>
    <t>5. บ้านดอนมะขามช้าง</t>
  </si>
  <si>
    <t xml:space="preserve">ค่าตอบแทนวิทยากรสอนวิชาชีพท้องถิ่น  </t>
  </si>
  <si>
    <t>ระดับประถมศึกษา</t>
  </si>
  <si>
    <t>ระดับมัธยมศึกษา</t>
  </si>
  <si>
    <t>ค่าตอบแทนจ้างนักการภารโรง    (โครงการคืนครูให้นักเรียน)</t>
  </si>
  <si>
    <t>แจ้งจัดสรร</t>
  </si>
  <si>
    <t>2. อนุบาลเพชรบุรี</t>
  </si>
  <si>
    <t>1. วัดนาพรม</t>
  </si>
  <si>
    <t>2. บ้านเนินรัก</t>
  </si>
  <si>
    <t>3. วัดห้วยโรง</t>
  </si>
  <si>
    <t>5. วัดกุญชรวชิราราม</t>
  </si>
  <si>
    <t>6. บ้านลิ้นช้าง</t>
  </si>
  <si>
    <t>7. มิตรภาพที่ 34</t>
  </si>
  <si>
    <t>8. วัดเกาะแก้ว</t>
  </si>
  <si>
    <t>9. วัดคุ้งตำหนัก</t>
  </si>
  <si>
    <t>10. วัดบางลำภู</t>
  </si>
  <si>
    <t>ค่าครุภัณฑ์</t>
  </si>
  <si>
    <t>สรุปผลการจัดสรรงบประมาณแยกตามหมวดรายจ่ายประจำปีงบประมาณ พ.ศ.2555   (SPBB  Monitoring)</t>
  </si>
  <si>
    <t>5. บ้านคลองมอญ</t>
  </si>
  <si>
    <t>6. วัดไทรทอง</t>
  </si>
  <si>
    <t>7. วัดในกลาง</t>
  </si>
  <si>
    <t xml:space="preserve">     1.  ครูพี่เลี้ยง  ร.ร.บ้านแหลม 1 อัตรา  (9,410 บาท+ค่าครองชีพ 1,500บาท=10,910บาท)</t>
  </si>
  <si>
    <t xml:space="preserve">     1. ครูจ้างสอน ร.ร.บ้านแหลม  1 อัตรา (10,930บาท+ค่าครองชีพ770บาท=11,700บาท)</t>
  </si>
  <si>
    <t xml:space="preserve"> - พนักงานพิมพ์ดีด 6,410 บาท/เดือน</t>
  </si>
  <si>
    <t xml:space="preserve"> - พนักงานขับรถยนต์  6,410 บาท/เดือน</t>
  </si>
  <si>
    <t xml:space="preserve"> - เวรยาม   5,700 บาท/2 ผลัด/เดือน</t>
  </si>
  <si>
    <t xml:space="preserve"> - พนักงานทำความสะอาด  5,700 บาท/เดือน</t>
  </si>
  <si>
    <t>จำนวน 10 อัตรา  9,140 บาท/เดือน</t>
  </si>
  <si>
    <t>4. วัดเขมาภิรัติการาม</t>
  </si>
  <si>
    <t xml:space="preserve">ค่าตอบแทนจ้างนักการภารโรง  (5,700 บาท/เดือน)                  </t>
  </si>
  <si>
    <t>ค่าตอบแทนจ้างบุคลากรปฏิบัติงานแทนครู (ครูธุรการ) 40 อัตรา</t>
  </si>
  <si>
    <t>อัตราละ 9,140 บาท/เดือน</t>
  </si>
  <si>
    <t>29 อัตรา ๆ ละ 5,700 บาท/เดือน</t>
  </si>
  <si>
    <t xml:space="preserve">     -  เงินสมทบกองทุนประกันสังคม</t>
  </si>
  <si>
    <t xml:space="preserve"> 1. บ้านไร่ดอน</t>
  </si>
  <si>
    <t>2. วัดทองนพคุณ</t>
  </si>
  <si>
    <t>3. บ้านดอนยาง</t>
  </si>
  <si>
    <t>4. วัดถิ่นปุรา</t>
  </si>
  <si>
    <t>5. บ้านหนองพลับ</t>
  </si>
  <si>
    <t>6. บ้านหนองประดู่</t>
  </si>
  <si>
    <t>7. วัดดอนทราย</t>
  </si>
  <si>
    <t>8. บ้านสามแพรก</t>
  </si>
  <si>
    <t>9. วัดสมุทรโคดม</t>
  </si>
  <si>
    <t>10. บ้านปากรัตน์</t>
  </si>
  <si>
    <t>11. บ้านอ่างศิลา</t>
  </si>
  <si>
    <t>12. บ้านลิ้นช้าง</t>
  </si>
  <si>
    <t>ค่าตอบแทนจ้างพี่เลี้ยงเด็กพิการโรงเรียนทั่วไปจัดการเรียนร่วม</t>
  </si>
  <si>
    <t>จำนวน 13 อัตรา ๆ ละ 7,410 บาท/เดือน</t>
  </si>
  <si>
    <t xml:space="preserve">      -  เงินสมทบกองทุนประกันสังคม</t>
  </si>
  <si>
    <t>ค่าตอบแทนจ้างครูวิทยาศาสตร์และคณิตศาสตร์</t>
  </si>
  <si>
    <t xml:space="preserve"> - ค่าตอบแทน</t>
  </si>
  <si>
    <t xml:space="preserve"> - ประกันสังคม</t>
  </si>
  <si>
    <t>คัดเลือกโรงเรียน และนักเรียนพระราชทานปี 2554</t>
  </si>
  <si>
    <t>ชุดอุปกรณ์ศูนย์การเรียนในโรงเรียนขนาดเล็ก   (งบประมาณปี 2554 กันเงินไว้เบิกเหลื่อมปี)</t>
  </si>
  <si>
    <t>โครงการสนับสนุนการจัดการศึกษาโดยไม่เสียค่าใช้จ่าย 15 ปี  งบเงินอุดหนุน  รายการเงินอุดหนุนค่าใช้จ่ายในการจัดการศึกษาขั้นพื้นฐาน ภาคเรียนที่ 2  ปีการศึกษา  2554</t>
  </si>
  <si>
    <t xml:space="preserve">      2.  กรอบไม่ใช่จ้างเหมา(สพท.พบ.1) 1 อัตรา  (8,490บาท+ค่าครองชีพ1,500บาท=9,900บาท)</t>
  </si>
  <si>
    <t>งบพัฒนา</t>
  </si>
  <si>
    <t>ค่าก่อสร้าง ปรับปรุงซ่อมแซมอาคารเรียน อาคารประกอบและสิ่งก่อสร้างอื่นที่ชำรุดทรุดโทรม</t>
  </si>
  <si>
    <t>และที่ประสบอุบัติภัย (งบแปรญัตติ)</t>
  </si>
  <si>
    <t>1.วัดสมุทรโคดม</t>
  </si>
  <si>
    <t>2.บ้านหนองชุมพล</t>
  </si>
  <si>
    <t>3.วัดไทรทอง</t>
  </si>
  <si>
    <t>4.วัดดอนผิงแดด</t>
  </si>
  <si>
    <t>5.วัดเขาตะเครา</t>
  </si>
  <si>
    <t>6.วัดกุฏิ(นันทฯ)</t>
  </si>
  <si>
    <t>7.วัดโรงเข้</t>
  </si>
  <si>
    <t>8.วังตะโก</t>
  </si>
  <si>
    <t>9.วัดถิ่นปุรา</t>
  </si>
  <si>
    <t>10.วัดบางทะลุ</t>
  </si>
  <si>
    <t>11.วัดสิงห์</t>
  </si>
  <si>
    <t>12.บ้านพี่เลี้ยง</t>
  </si>
  <si>
    <t>13.วัดดอนไก่เตี้ย</t>
  </si>
  <si>
    <t>14.อนุบาลเพชรบุรี</t>
  </si>
  <si>
    <t>ยอด ณ วันที่ 30 เมษายน  2555</t>
  </si>
  <si>
    <t>บ้านหนองหญ้าปล้อง</t>
  </si>
  <si>
    <t>บ้านท่าตะคร้อมิตรภาพ</t>
  </si>
  <si>
    <t>วัดหนองไม้เหลือง</t>
  </si>
  <si>
    <t>ค่าใช้จ่ายในการจัดการศึกษาขั้นพื้นฐาน รายการค่าจัดการเรียนการสอน : ปัจจัยพื้นฐานนักเรียนยากจน เพื่อเป็นค่าใช้จ่ายสำหรับนักเรียนยากจน  ภาคเรียนที่ 2 ปีการศึกษา 2555
ระดับประถมศึกษา คนละ 500 บาท
ระดับมัธยมศึกษาตอนต้น คนละ 1,500 บาท</t>
  </si>
  <si>
    <t>โครงการสนับสนุนการจัดการศึกษาโดยไม่เสียค่าใช้จ่าย 15 ปี  งบเงินอุดหนุน  รายการเงินอุดหนุนค่าใช้จ่ายในการจัดการศึกษาขั้นพื้นฐาน ภาคเรียนที่ 1  ปีการศึกษา  2555</t>
  </si>
  <si>
    <t>1. บ้านยางน้ำกลัดใต้</t>
  </si>
  <si>
    <t>2. วัดนาพรม (มนมหาวิริยาคาร)</t>
  </si>
  <si>
    <t xml:space="preserve">และที่ประสบอุบัติภัย </t>
  </si>
  <si>
    <t>3. บ้านไร่ดอน</t>
  </si>
  <si>
    <t>4. วัดเขาตะเครา</t>
  </si>
  <si>
    <t>6. บ้านหนองชุมพล</t>
  </si>
  <si>
    <t>7. วัดราษฎร์ศรัทธา</t>
  </si>
  <si>
    <t>8. บ้านดอนนาลุ่ม</t>
  </si>
  <si>
    <t>9. วัดโรงเข้</t>
  </si>
  <si>
    <t>10. วัดเพรียง</t>
  </si>
  <si>
    <t>11. วัดนอกปากทะเล</t>
  </si>
  <si>
    <t>12. บ้านบางหอ</t>
  </si>
  <si>
    <t>13. บ้านพี่เลี้ยง</t>
  </si>
  <si>
    <t>14. บ้านบ่อโพง</t>
  </si>
  <si>
    <t>15. วัดเขมาภิรัติการาม</t>
  </si>
  <si>
    <t>16. บ้านบ่อหวาย</t>
  </si>
  <si>
    <t>17. วัดดอนผิงแดด</t>
  </si>
  <si>
    <t>1.ยกระดับคุณภาพครูปฐมวัยด้านหลักสูตรสถานศึกษาและการจัดประสบการณ์การเรียนรู้</t>
  </si>
  <si>
    <t>3.ส่งเสริมนิสัยรักการอ่าน ปี 2555</t>
  </si>
  <si>
    <t>4.พัฒนาคุณภาพการเรียนการสอนภาษาไทย ปี 2555</t>
  </si>
  <si>
    <t xml:space="preserve">5.ประกันการอ่านออกเขียนได้ </t>
  </si>
  <si>
    <t>6.ห้องเรียนตัวอย่างเรียนร่วมภาษาไทย</t>
  </si>
  <si>
    <t xml:space="preserve">7.ห้องเรียนตัวอย่างเรียนร่วมคณิตศาสตร์ </t>
  </si>
  <si>
    <t>9.พัฒนาสื่อการเรียนรู้ด้วยคอมพิวเตอร์ผ่านเครือข่าย</t>
  </si>
  <si>
    <t>2.การพัฒนาคุณภาพการอ่านออก - เขียนได้กลุ่มสาระการเรียนรู้ภาษาไทย ป.1-ป.6</t>
  </si>
  <si>
    <t>8.พัฒนาการจัดกิจกรรมการเรียนการสอนศิลปศึกษาเพื่อยกระดับผลสัมฤทธิ์ทางการเรียน</t>
  </si>
  <si>
    <t>10.Developing Student's Learning Achievement in social )studies subject(สังคม)</t>
  </si>
  <si>
    <t>11.ประเมินคุณภาพการศึกษาขั้นพื้นฐานเพื่อการประกันคุณภาพผู้เรียน ชั้นประถมศึกษาปีที่ 3</t>
  </si>
  <si>
    <t>และชั้นประถมศึกษาปีที่ 6 ปีการศึกษา 2554 ( nt )</t>
  </si>
  <si>
    <t>12.ประเมินคุณภาพการศึกษาขั้นพื้นฐาน LAS(ป.2,ป.5)</t>
  </si>
  <si>
    <t>13.ยกระดับผลสัมฤทธิ์ทางการเรียนคณิตศาสตร์</t>
  </si>
  <si>
    <t xml:space="preserve">14. หนึ่งโรงเรียนหนึ่งโครงงานวิทยาศาสตร์ </t>
  </si>
  <si>
    <t xml:space="preserve">18.อบรมแท็ปเล็ต ครูสอน ป.1 </t>
  </si>
  <si>
    <t xml:space="preserve">19.การเตรียมความพร้อมสู่ประชาคมอาเซียน </t>
  </si>
  <si>
    <t>21.งานศิลปหัตถกรรมนักเรียน</t>
  </si>
  <si>
    <t>22.ส่งเสริมสมรรถนะสำคัญของนักเรียนเพื่อรับมือกับภัยพิบัติ</t>
  </si>
  <si>
    <t>15.นิเทศโดยระบบเครือข่ายเพื่อยกระดับผลสัมฤทธิ์ทางการเรียนวิชาภาษาอังกฤษนักเรียนชั้นป.6</t>
  </si>
  <si>
    <t>16.การพัฒนาคุณภาพผู้เรียนโดยใช้ศูนย์เครือข่ายส่งเสริมประสิทธิภาพฯเป็นกลไก</t>
  </si>
  <si>
    <t>ขับเคลื่อนในการยกระดับคุณภาพการศึกษาตามจุดเน้น</t>
  </si>
  <si>
    <t>17.การนิเทศโดยระบบเครือข่ายเพื่อพัฒนาความสามารถในการผลิตสื่อทักษะภาษาอังกฤษ</t>
  </si>
  <si>
    <t>20.พัฒนาระบบนิเทศภายในและภาวะผู้นำทางวิชาการสำหรับผู้บริหารสถานศึกษา</t>
  </si>
  <si>
    <t xml:space="preserve">23.พัฒนาการเรียนการสอนภาษาอังกฤษสำหรับนักเรียน (ERIC Networking) </t>
  </si>
  <si>
    <t>สุภัคญาณี</t>
  </si>
  <si>
    <t>ชรินทร์</t>
  </si>
  <si>
    <t>ทรงเกียรติ</t>
  </si>
  <si>
    <t>อภินันท์</t>
  </si>
  <si>
    <t>วีรยา</t>
  </si>
  <si>
    <t>ดร.ชูศักดิ์</t>
  </si>
  <si>
    <t>สมพงษ์ เกศีนิลพรรณ</t>
  </si>
  <si>
    <t>เขมณัฏฐ์</t>
  </si>
  <si>
    <t>กาญจนา</t>
  </si>
  <si>
    <t>สมเกียรติ</t>
  </si>
  <si>
    <t>สมบัติ</t>
  </si>
  <si>
    <t>กิตติมา</t>
  </si>
  <si>
    <t>มานพ</t>
  </si>
  <si>
    <t>รัชนี</t>
  </si>
  <si>
    <t>วนิดา</t>
  </si>
  <si>
    <t>สมบูรณ์</t>
  </si>
  <si>
    <t>มนตรี</t>
  </si>
  <si>
    <t>ลำไย</t>
  </si>
  <si>
    <t>เครือชุลี</t>
  </si>
  <si>
    <t>เครือข่ายที่ 6</t>
  </si>
  <si>
    <t>1.การส่งเสริมการศึกษาขั้นพื้นฐาน(แนะแนว)</t>
  </si>
  <si>
    <t xml:space="preserve">2.จัดทำข้อมูลพื้นฐานการศึกษา ปีงบประมาณ 2555 </t>
  </si>
  <si>
    <t>หนึ่งฤทัย</t>
  </si>
  <si>
    <t>วราภรณ์</t>
  </si>
  <si>
    <t>จงกล</t>
  </si>
  <si>
    <t>ปวรพร</t>
  </si>
  <si>
    <t>สมหมาย</t>
  </si>
  <si>
    <t>คนึง</t>
  </si>
  <si>
    <t>1.จัดทำแผนกลยุทธ์การบริหารทรัพยากรบุคคล  ระยะสั้นและระยะยาว</t>
  </si>
  <si>
    <t>2.สัมมนาทางวิชาการ "แลกเปลี่ยนเรียนรู้  พัฒนาครูทั้งระบบ ปี ๒๕๕๕"</t>
  </si>
  <si>
    <t>3.พัฒนาศึกษานิเทศก์แนวใหม่ ปี 2555 (รับเมื่อ 23 เมย.55 )</t>
  </si>
  <si>
    <t>(โดยมีกิจกรรมเสริมสร้างความรู้ความเข้าใจเรื่องเกณฑ์คุณภาพการบริหารจัดการภาครัฐ)</t>
  </si>
  <si>
    <t>พระชนมพรรษาพระบาทสมเด็จพระเจ้าอยู่หัว</t>
  </si>
  <si>
    <t>สว่างศรี</t>
  </si>
  <si>
    <t>บุญจริง</t>
  </si>
  <si>
    <t>อัจฉรา</t>
  </si>
  <si>
    <t>วีระชัย</t>
  </si>
  <si>
    <t>ไพโรจน์</t>
  </si>
  <si>
    <t>ศศิธร</t>
  </si>
  <si>
    <t xml:space="preserve">1.การนิเทศเพื่อพัฒนาระบบประกันคุณภาพภายในสถานศึกษา </t>
  </si>
  <si>
    <t>2.การนิเทศเพื่อส่งเสริมและพัฒนาระบบประกันคุณภาพภายนอก</t>
  </si>
  <si>
    <t>วิรัตน์</t>
  </si>
  <si>
    <t>มาลี</t>
  </si>
  <si>
    <t>กรุณา</t>
  </si>
  <si>
    <t>เป็นระบบด้วยเทคนิค  READ ME (KM รายบุคคล)</t>
  </si>
  <si>
    <t>รองประสิทธิ์</t>
  </si>
  <si>
    <t xml:space="preserve">  สุชาดา</t>
  </si>
  <si>
    <t>บุญตา</t>
  </si>
  <si>
    <t>ธนะพร</t>
  </si>
  <si>
    <t>ชูศักดิ์</t>
  </si>
  <si>
    <t>ประธานเครือข่าย</t>
  </si>
  <si>
    <t>1.สืบสานประเพณีวัฒนธรรมและยกย่องเชิดชูเกียรติครูและบุคลากรทางการศึกษา</t>
  </si>
  <si>
    <t>ทินกร</t>
  </si>
  <si>
    <t>รองพนัส</t>
  </si>
  <si>
    <t>รองสายัณห์</t>
  </si>
  <si>
    <t>รองจิรศักดิ์</t>
  </si>
  <si>
    <t>มาตรฐานที่ 1 สำนักงานเขตพื้นที่การศึกษาประถมศึกษา บริหารจัดการโดยมุ่งผลสัมฤทธิ์ และพัฒนาระบบ การจัดการตามเกณฑ์คุณภาพการบริหารการจัดการศึกษาภาครัฐ (PMQA)</t>
  </si>
  <si>
    <t>มาตรฐานที่ 2  สำนักงานเขตพื้นที่การศึกษาประถมศึกษาดำเนินการขับเคลื่อนนโยบายสู่การปฏิบัติจนบรรลุเป้าหมายและส่งผลดีต่อการพัฒนาสถานศึกษา</t>
  </si>
  <si>
    <t>มาตรฐานที่ 3 สำนักงานเขตพื้นที่การศึกษาประถมศึกษามีการกำกับดูแล ส่งเสริม สนับสนุน ช่วยเหลือ และพัฒนาสถานศึกษาให้เกิดความเข้มแข็ง</t>
  </si>
  <si>
    <t>มาตรฐานที่ 4 สำนักงานเขตพื้นที่การศึกษาประถมศึกษาบริหารอัตรากำลังให้เกิดประโยชน์สูงสุดต่อการจัดการศึกษาและพัฒนาครูและบุคลากรทางการศึกษาสู่การเป็นมืออาชีพ</t>
  </si>
  <si>
    <t>มาตรฐานที่ 5 สำนักงานเขตพื้นที่การศึกษาประถมศึกษา สร้างและพัฒนาเครือข่ายความร่วมมือในการจัดการศึกษา</t>
  </si>
  <si>
    <t>กลยุทธ์ ที่ 1 พัฒนาคุณภาพและมาตรฐานการศึกษาทุกระดับตามหลักสูตร และส่งเสริมความสามารถด้านเทคโนโลยีเพื่อเป็นเครื่องมือในการเรียนรู้</t>
  </si>
  <si>
    <t xml:space="preserve"> กลยุทธ์ ที่ 2 ปลูกฝังคุณธรรม ความสำนึกในความเป็นชาติไทย และวิถีชีวิตตามหลักปรัชญาเศรษฐกิจพอเพียง
</t>
  </si>
  <si>
    <t>กลยุทธ์ ที่   3    ขยายโอกาสทางการศึกษาให้ทั่วถึง ครอบคลุม ผู้เรียนได้รับโอกาสในการพัฒนาเต็มตามศักยภาพ</t>
  </si>
  <si>
    <t xml:space="preserve"> กลยุทธ์ ที่  4 พัฒนาครูและบุคลากรทางการศึกษาทั้งระบบ  ให้สามารถจัดการเรียนการสอนได้อย่างมีคุณภาพ</t>
  </si>
  <si>
    <t>ให้กับสถานศึกษาและบุคลากรในสังกัด(รับเมื่อ 25 เมย.55)</t>
  </si>
  <si>
    <t xml:space="preserve"> กลยุทธ์ ที่  5 พัฒนาประสิทธิภาพการบริหารจัดการศึกษา ตามแนวทาง การกระจายอำนาจทางการศึกษา หลักธรรมาภิบาล เน้นการมีส่วนร่วมจากทุกภาคส่วนและความร่วมมือกับองค์กรปกครองส่วนท้องถิ่นเพื่อส่งเสริมและสนับสนุนการจัดศึกษา</t>
  </si>
  <si>
    <t xml:space="preserve">1. ส่งเสริมประสิทธิภาพการบริหารจัดการศึกษา </t>
  </si>
  <si>
    <t xml:space="preserve">2. ร่วมคิด  ร่วมทำ  ร่วมสร้าง  ตามแนวทาง PMQA </t>
  </si>
  <si>
    <t>เพื่อยกระดับคุณภาพการบริหารจัดการสพป.เพชรบุรี เขต 1  สู่มาตรฐานสากล</t>
  </si>
  <si>
    <t>3. สัมมนาเพื่อเสริมสร้างความรู้ความเข้าใจเรื่องเกณฑ์คุณภาพการบริหารจัดการภาครัฐ</t>
  </si>
  <si>
    <t>4. การดำเนินการตามคำรับรองการปฏิบัติราชการ ประจำปีงบประมาณ พ.ศ.2555 (KRS และ ARS)</t>
  </si>
  <si>
    <t>5. พัฒนางานโดยใช้ระบบการจัดเก็บข้อมูลอย่าง</t>
  </si>
  <si>
    <t>6. ปรับปรุงภูมิทัศน์สำนักงาน</t>
  </si>
  <si>
    <t>7. เพิ่มความปลอดภัยการใช้งานระบบเครือข่าย Network</t>
  </si>
  <si>
    <t>8. พัฒนาระบบเครือข่าย Internet</t>
  </si>
  <si>
    <t>9. การประชุมติดตามและรายงานผลการดำเนินงานของ สพป.เพชรบุรี เขต 1</t>
  </si>
  <si>
    <t xml:space="preserve">1. แผนกลยุทธ์และแผนปฏิบัติการประจำปีงบประมาณ 2555 </t>
  </si>
  <si>
    <t xml:space="preserve">โครงการค่ายวิชาการเพื่อยกระดับผลสัมฤทธิ์ทางการเรียน( O-NET ) </t>
  </si>
  <si>
    <t>1. เพชรน้ำหนึ่ง</t>
  </si>
  <si>
    <t>2.พัฒนาประสิทธิภาพการบริหารจัดการศึกษา ตามแนวทางการกระจาย</t>
  </si>
  <si>
    <t>อำนาจและเน้นการมีส่วนร่วมจากทุกภาคส่วนและความร่วมมือกับองค์กรปกครองส่วนท้องถิ่นเพื่อส่งเสริม</t>
  </si>
  <si>
    <t>และสนับสนุนการจัดการศึกษา(เครือข่ายองค์กร)</t>
  </si>
  <si>
    <t>3.ประชุมคณะกรรมการ ติดตาม  ตรวจสอบฯลฯ (เครือข่ายองค์กร)</t>
  </si>
  <si>
    <t>4.สร้างเครือข่ายการบริหารจัดการศึกษา(เครือข่ายองค์กร)</t>
  </si>
  <si>
    <t>5.จัดทำวารสาร " ครูเพชร 1 "</t>
  </si>
  <si>
    <t>6.เครือข่ายยกระดับประสิทธิภาพการบริหารจัดการศึกษา</t>
  </si>
  <si>
    <t>7.เครือข่าย ICT เพื่อการสื่อสาร (เครือข่าย ICT)</t>
  </si>
  <si>
    <t xml:space="preserve">   1. ค่าวัสดุสำนักงาน</t>
  </si>
  <si>
    <t xml:space="preserve">   2. ค่าน้ำมันเชื้อเพลิง</t>
  </si>
  <si>
    <t xml:space="preserve">   3. ค่าจ้างเหมาบริการ ประกอบด้วย</t>
  </si>
  <si>
    <t xml:space="preserve">     - ค่าถ่ายเอกสาร</t>
  </si>
  <si>
    <t xml:space="preserve">     - ค่าซ่อมรถยนต์</t>
  </si>
  <si>
    <t xml:space="preserve">     - ค่าซ่อมแอร์</t>
  </si>
  <si>
    <t xml:space="preserve">     - ค่าซ่อมคอมพิวเตอร์</t>
  </si>
  <si>
    <t xml:space="preserve">     - ค่าจ้างเหมาอื่น ๆ</t>
  </si>
  <si>
    <t xml:space="preserve">   4. ค่าเช่า e - office / ดูแล / ปรับปรุงระบบ IT</t>
  </si>
  <si>
    <t xml:space="preserve">   5. ค่าไฟฟ้า</t>
  </si>
  <si>
    <t xml:space="preserve">   6. ค่าน้ำประปา</t>
  </si>
  <si>
    <t xml:space="preserve">   7. ค่าโทรศัพท์</t>
  </si>
  <si>
    <t xml:space="preserve">   8. ค่าไปรษณีย์</t>
  </si>
  <si>
    <t xml:space="preserve">   9. ค่าตอบแทน / ใช้สอย</t>
  </si>
  <si>
    <t xml:space="preserve">   10. ค่าสื่อประชาสัมพันธ์</t>
  </si>
  <si>
    <t>3.นิเทศติดตาม และประเมินผลการจัดการศึกษา</t>
  </si>
  <si>
    <t xml:space="preserve">4.พัฒนาระบบเทคโนโลยีสารสนเทศและการสื่อสาร(File Server) </t>
  </si>
  <si>
    <t xml:space="preserve">5.พัฒนาระบบคอมพิวเตอร์ของสำนักงานและโรงเรียน(จ้างบุคลากร) </t>
  </si>
  <si>
    <t>4.ประชุมประจำเดือนผู้บริหารการศึกษาและผู้บริหารสถานศึกษา</t>
  </si>
  <si>
    <t>5.ประชุมข้าราชการและลูกจ้างในสังกัด  2 เดือน 1 ครั้ง รวม 6 ครั้ง</t>
  </si>
  <si>
    <t>6.พัฒนาจิตเฉลิมพระเกียรติ  เพื่อถวายเป็นพระราชกุศล เนื่องในวโรกาสเฉลิม</t>
  </si>
  <si>
    <t>7.การพัฒนาครูด้วยระบบ IT (utQ)ออนไลน์</t>
  </si>
  <si>
    <t>8.พัฒนาการเรียนการสอนภาษาอังกฤษสำหรับครู (รับเมื่อ 23 เม.ย.55)</t>
  </si>
  <si>
    <t>9.พัฒนาบุคลากรปฏิบัติหน้าที่ธุรการโรงเรียน</t>
  </si>
  <si>
    <t>10อบรมเสริมสร้างความรู้ความเข้าใจเกี่ยวกับระบบการควบคุมภายใน</t>
  </si>
  <si>
    <t>3.ส่งเสริมระบบการดูแลช่วยเหลือนักเรียน</t>
  </si>
  <si>
    <t>4.ดูแลช่วยเหลือนักเรียนวัยการศึกษาภาคบังคับและการศึกษาขั้นพื้นฐาน</t>
  </si>
  <si>
    <t>5.สร้างความเข้มแข็งและพัฒนาศักยภาพเด็กไทยด้วยกิจกรรมบ้านหลังเรียน</t>
  </si>
  <si>
    <t>6.ส่งเสริมสนับสนุนการจัดกิจกรรมห้องเรียนสีขาวในสถานศึกษา</t>
  </si>
  <si>
    <t>8.หนึ่งโรงเรียนหนึ่งอาชีพในการจัดการศึกษาเพื่อการมีงานทำ</t>
  </si>
  <si>
    <t>9.พัฒนาคุณภาพการศึกษาสำหรับนักเรียนที่มีความบกพร่องทางการเรียนรู้</t>
  </si>
  <si>
    <t>10.โครงการแกนนำจัดการเรียนร่วม</t>
  </si>
  <si>
    <t>7.นักเรียนไทยห่างไกลยาเสพติด  (งบ ปปส.) (เบิกแทนกัน)</t>
  </si>
  <si>
    <t>24.อบรมปฏิบัติการพัฒนาและยกระดับผลสัมฤทธิ์การเรียนการสอนสังคมศึกษา</t>
  </si>
  <si>
    <t>25.การนิเทศกำกับติดตามการดำเนินงานและประเมินคุณภาพโรงเรียนในฝัน  (Roving Team)</t>
  </si>
  <si>
    <t>26.การพัฒนาระบบการวัดและประเมินผลการเรียนรู้สู่การยกระดับคุณภาพการศึกษา</t>
  </si>
  <si>
    <t>1.ค่ายสร้างสรรค์พัฒนาความเป็นไทยและความเป็นพลเมืองตามวิถีประชาธิปไตย</t>
  </si>
  <si>
    <t>2.จิตอาสาพาโลกสวย(12 เครือข่าย เครือข่ายละ  100  คน)</t>
  </si>
  <si>
    <t>3. เสริมสร้างคุณธรรมในสถานศึกษา</t>
  </si>
  <si>
    <t xml:space="preserve">4.การแลกเปลี่ยนเรียนรู้เสริมสร้างคุณธรรม </t>
  </si>
  <si>
    <t>5.โครงการเข้าค่ายพุทธบุตร นร.ป.5,ป.6</t>
  </si>
  <si>
    <t>6.นักเรียนรุ่นใหม่ หัวใจประชาธิปไตย สำนึกในความรักชาติ</t>
  </si>
  <si>
    <t xml:space="preserve">7.ขับเคลื่อนหลักปรัชญาของเศรษฐกิจพอเพียงสู่สถานศึกษา </t>
  </si>
  <si>
    <t>ผอ.ชูศรี</t>
  </si>
  <si>
    <t>(สพป.30,000 + สพฐ. 578,000)</t>
  </si>
  <si>
    <t>(สพฐ. 80,000)</t>
  </si>
  <si>
    <t>(สพฐ. 194,100)</t>
  </si>
  <si>
    <t>(สพฐ. 138,728 + อื่นๆ 74,770)</t>
  </si>
  <si>
    <t>(สพฐ.65,000)</t>
  </si>
  <si>
    <t>(สพฐ.162,000)</t>
  </si>
  <si>
    <t>(สพฐ.41,000)</t>
  </si>
  <si>
    <t>(สพฐ.12,000)</t>
  </si>
  <si>
    <t>(สพฐ.30,000)</t>
  </si>
  <si>
    <t>(สพฐ.40,000)</t>
  </si>
  <si>
    <t>(สพฐ.20,000)</t>
  </si>
  <si>
    <t>(สพฐ. 10,000)</t>
  </si>
  <si>
    <t>(สพฐ. 70,000)</t>
  </si>
  <si>
    <t>(สพฐ. 24,000)</t>
  </si>
  <si>
    <t>(สพฐ. 68,000)</t>
  </si>
  <si>
    <t>(สพฐ. 295,000)</t>
  </si>
  <si>
    <t>9.โรงเรียนน่าอยู่ คุณครูน่ารัก นักเรียนน่าชม</t>
  </si>
  <si>
    <t>งบประมาณ แยกตามกิจกรรม</t>
  </si>
  <si>
    <t>ประถมศึกษา</t>
  </si>
  <si>
    <t xml:space="preserve"> พัฒนาศักยภาพ น.ร</t>
  </si>
  <si>
    <t xml:space="preserve"> พัฒนาคุณภาพ ส.ศ.ยุคใหม่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</si>
</sst>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,##0.000"/>
    <numFmt numFmtId="193" formatCode="#,##0.0000"/>
    <numFmt numFmtId="194" formatCode="#,##0.00000"/>
    <numFmt numFmtId="195" formatCode="_-* #,##0_-;\-* #,##0_-;_-* &quot;-&quot;??_-;_-@_-"/>
    <numFmt numFmtId="196" formatCode="_-* #,##0.0_-;\-* #,##0.0_-;_-* &quot;-&quot;??_-;_-@_-"/>
    <numFmt numFmtId="197" formatCode="#,##0_ ;\-#,##0\ "/>
    <numFmt numFmtId="198" formatCode="#,##0;[Red]#,##0"/>
    <numFmt numFmtId="199" formatCode="0;[Red]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_-;_-@_-"/>
    <numFmt numFmtId="203" formatCode="#,##0.00_ ;\-#,##0.0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5">
    <font>
      <sz val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Niramit AS"/>
      <family val="0"/>
    </font>
    <font>
      <sz val="16"/>
      <name val="TH Niramit AS"/>
      <family val="0"/>
    </font>
    <font>
      <i/>
      <sz val="16"/>
      <name val="TH Niramit AS"/>
      <family val="0"/>
    </font>
    <font>
      <b/>
      <i/>
      <sz val="16"/>
      <name val="TH Niramit AS"/>
      <family val="0"/>
    </font>
    <font>
      <u val="single"/>
      <sz val="16"/>
      <name val="TH Niramit AS"/>
      <family val="0"/>
    </font>
    <font>
      <i/>
      <u val="single"/>
      <sz val="16"/>
      <name val="TH Niramit AS"/>
      <family val="0"/>
    </font>
    <font>
      <sz val="16"/>
      <color indexed="8"/>
      <name val="TH Niramit AS"/>
      <family val="0"/>
    </font>
    <font>
      <sz val="14"/>
      <name val="TH Niramit AS"/>
      <family val="0"/>
    </font>
    <font>
      <sz val="13"/>
      <name val="TH Niramit AS"/>
      <family val="0"/>
    </font>
    <font>
      <sz val="13"/>
      <color indexed="8"/>
      <name val="TH Niramit AS"/>
      <family val="0"/>
    </font>
    <font>
      <b/>
      <sz val="14"/>
      <name val="TH Niramit AS"/>
      <family val="0"/>
    </font>
    <font>
      <b/>
      <sz val="12"/>
      <name val="TH Niramit AS"/>
      <family val="0"/>
    </font>
    <font>
      <b/>
      <sz val="11"/>
      <name val="TH Niramit AS"/>
      <family val="0"/>
    </font>
    <font>
      <b/>
      <sz val="9"/>
      <name val="TH Niramit AS"/>
      <family val="0"/>
    </font>
    <font>
      <sz val="12"/>
      <name val="TH Niramit AS"/>
      <family val="0"/>
    </font>
    <font>
      <b/>
      <i/>
      <sz val="14"/>
      <name val="TH Niramit AS"/>
      <family val="0"/>
    </font>
    <font>
      <u val="single"/>
      <sz val="16"/>
      <color indexed="10"/>
      <name val="TH Niramit AS"/>
      <family val="0"/>
    </font>
    <font>
      <sz val="16"/>
      <color indexed="10"/>
      <name val="TH Niramit AS"/>
      <family val="0"/>
    </font>
    <font>
      <b/>
      <u val="single"/>
      <sz val="16"/>
      <color indexed="12"/>
      <name val="TH Niramit AS"/>
      <family val="0"/>
    </font>
    <font>
      <sz val="16"/>
      <color indexed="12"/>
      <name val="TH Niramit AS"/>
      <family val="0"/>
    </font>
    <font>
      <b/>
      <i/>
      <u val="single"/>
      <sz val="16"/>
      <color indexed="10"/>
      <name val="TH Niramit AS"/>
      <family val="0"/>
    </font>
    <font>
      <b/>
      <sz val="16"/>
      <color indexed="12"/>
      <name val="TH Niramit AS"/>
      <family val="0"/>
    </font>
    <font>
      <b/>
      <i/>
      <sz val="16"/>
      <color indexed="12"/>
      <name val="TH Niramit AS"/>
      <family val="0"/>
    </font>
    <font>
      <sz val="14"/>
      <color indexed="8"/>
      <name val="TH Niramit AS"/>
      <family val="0"/>
    </font>
    <font>
      <sz val="12"/>
      <color indexed="8"/>
      <name val="TH Niramit AS"/>
      <family val="0"/>
    </font>
    <font>
      <b/>
      <sz val="14"/>
      <color indexed="12"/>
      <name val="TH Niramit AS"/>
      <family val="0"/>
    </font>
    <font>
      <b/>
      <sz val="10"/>
      <color indexed="12"/>
      <name val="TH Niramit AS"/>
      <family val="0"/>
    </font>
    <font>
      <sz val="14"/>
      <color indexed="12"/>
      <name val="TH Niramit AS"/>
      <family val="0"/>
    </font>
    <font>
      <sz val="14"/>
      <color indexed="10"/>
      <name val="TH Niramit AS"/>
      <family val="0"/>
    </font>
    <font>
      <b/>
      <sz val="13"/>
      <color indexed="12"/>
      <name val="TH Niramit AS"/>
      <family val="0"/>
    </font>
    <font>
      <u val="single"/>
      <sz val="16"/>
      <color rgb="FFFF0000"/>
      <name val="TH Niramit AS"/>
      <family val="0"/>
    </font>
    <font>
      <sz val="16"/>
      <color rgb="FFFF0000"/>
      <name val="TH Niramit AS"/>
      <family val="0"/>
    </font>
    <font>
      <b/>
      <u val="single"/>
      <sz val="16"/>
      <color rgb="FF0000FF"/>
      <name val="TH Niramit AS"/>
      <family val="0"/>
    </font>
    <font>
      <sz val="16"/>
      <color rgb="FF0000FF"/>
      <name val="TH Niramit AS"/>
      <family val="0"/>
    </font>
    <font>
      <b/>
      <i/>
      <u val="single"/>
      <sz val="16"/>
      <color rgb="FFFF0000"/>
      <name val="TH Niramit AS"/>
      <family val="0"/>
    </font>
    <font>
      <b/>
      <sz val="16"/>
      <color rgb="FF0000FF"/>
      <name val="TH Niramit AS"/>
      <family val="0"/>
    </font>
    <font>
      <sz val="16"/>
      <color theme="1"/>
      <name val="TH Niramit AS"/>
      <family val="0"/>
    </font>
    <font>
      <b/>
      <i/>
      <sz val="16"/>
      <color rgb="FF0000FF"/>
      <name val="TH Niramit AS"/>
      <family val="0"/>
    </font>
    <font>
      <sz val="14"/>
      <color theme="1"/>
      <name val="TH Niramit AS"/>
      <family val="0"/>
    </font>
    <font>
      <sz val="12"/>
      <color theme="1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sz val="14"/>
      <color rgb="FFFF0000"/>
      <name val="TH Niramit AS"/>
      <family val="0"/>
    </font>
    <font>
      <b/>
      <sz val="10"/>
      <color rgb="FF0000FF"/>
      <name val="TH Niramit AS"/>
      <family val="0"/>
    </font>
    <font>
      <b/>
      <sz val="13"/>
      <color rgb="FF0000FF"/>
      <name val="TH Niramit A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7" borderId="1" applyNumberFormat="0" applyAlignment="0" applyProtection="0"/>
    <xf numFmtId="0" fontId="7" fillId="18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 shrinkToFit="1"/>
    </xf>
    <xf numFmtId="43" fontId="20" fillId="0" borderId="11" xfId="33" applyFont="1" applyBorder="1" applyAlignment="1">
      <alignment horizontal="right" shrinkToFit="1"/>
    </xf>
    <xf numFmtId="3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shrinkToFit="1"/>
    </xf>
    <xf numFmtId="43" fontId="20" fillId="0" borderId="14" xfId="33" applyFont="1" applyBorder="1" applyAlignment="1">
      <alignment horizontal="right" shrinkToFit="1"/>
    </xf>
    <xf numFmtId="3" fontId="20" fillId="0" borderId="15" xfId="0" applyNumberFormat="1" applyFont="1" applyBorder="1" applyAlignment="1">
      <alignment horizontal="center"/>
    </xf>
    <xf numFmtId="0" fontId="50" fillId="0" borderId="16" xfId="39" applyFont="1" applyBorder="1" applyAlignment="1" applyProtection="1">
      <alignment shrinkToFit="1"/>
      <protection/>
    </xf>
    <xf numFmtId="43" fontId="50" fillId="0" borderId="17" xfId="33" applyFont="1" applyBorder="1" applyAlignment="1" applyProtection="1">
      <alignment horizontal="right" shrinkToFit="1"/>
      <protection/>
    </xf>
    <xf numFmtId="0" fontId="51" fillId="0" borderId="0" xfId="0" applyFont="1" applyBorder="1" applyAlignment="1">
      <alignment/>
    </xf>
    <xf numFmtId="0" fontId="22" fillId="0" borderId="16" xfId="0" applyFont="1" applyBorder="1" applyAlignment="1">
      <alignment shrinkToFit="1"/>
    </xf>
    <xf numFmtId="43" fontId="22" fillId="0" borderId="17" xfId="33" applyFont="1" applyBorder="1" applyAlignment="1">
      <alignment horizontal="right" shrinkToFit="1"/>
    </xf>
    <xf numFmtId="43" fontId="21" fillId="0" borderId="18" xfId="33" applyFont="1" applyBorder="1" applyAlignment="1">
      <alignment/>
    </xf>
    <xf numFmtId="4" fontId="21" fillId="0" borderId="18" xfId="0" applyNumberFormat="1" applyFont="1" applyBorder="1" applyAlignment="1">
      <alignment/>
    </xf>
    <xf numFmtId="0" fontId="21" fillId="0" borderId="16" xfId="0" applyFont="1" applyBorder="1" applyAlignment="1">
      <alignment shrinkToFit="1"/>
    </xf>
    <xf numFmtId="43" fontId="21" fillId="0" borderId="17" xfId="33" applyFont="1" applyBorder="1" applyAlignment="1">
      <alignment horizontal="right" shrinkToFit="1"/>
    </xf>
    <xf numFmtId="0" fontId="21" fillId="0" borderId="19" xfId="0" applyFont="1" applyBorder="1" applyAlignment="1">
      <alignment shrinkToFit="1"/>
    </xf>
    <xf numFmtId="3" fontId="21" fillId="0" borderId="18" xfId="0" applyNumberFormat="1" applyFont="1" applyBorder="1" applyAlignment="1">
      <alignment/>
    </xf>
    <xf numFmtId="0" fontId="21" fillId="0" borderId="10" xfId="0" applyFont="1" applyBorder="1" applyAlignment="1">
      <alignment shrinkToFit="1"/>
    </xf>
    <xf numFmtId="43" fontId="21" fillId="0" borderId="11" xfId="33" applyFont="1" applyBorder="1" applyAlignment="1">
      <alignment horizontal="right" shrinkToFit="1"/>
    </xf>
    <xf numFmtId="4" fontId="21" fillId="0" borderId="12" xfId="0" applyNumberFormat="1" applyFont="1" applyBorder="1" applyAlignment="1">
      <alignment/>
    </xf>
    <xf numFmtId="43" fontId="20" fillId="0" borderId="20" xfId="33" applyFont="1" applyBorder="1" applyAlignment="1">
      <alignment/>
    </xf>
    <xf numFmtId="0" fontId="20" fillId="0" borderId="0" xfId="0" applyFont="1" applyBorder="1" applyAlignment="1">
      <alignment/>
    </xf>
    <xf numFmtId="0" fontId="50" fillId="0" borderId="13" xfId="39" applyFont="1" applyBorder="1" applyAlignment="1" applyProtection="1">
      <alignment shrinkToFit="1"/>
      <protection/>
    </xf>
    <xf numFmtId="43" fontId="50" fillId="0" borderId="14" xfId="33" applyFont="1" applyBorder="1" applyAlignment="1" applyProtection="1">
      <alignment horizontal="right" shrinkToFit="1"/>
      <protection/>
    </xf>
    <xf numFmtId="0" fontId="22" fillId="0" borderId="16" xfId="0" applyFont="1" applyBorder="1" applyAlignment="1">
      <alignment horizontal="left" shrinkToFit="1"/>
    </xf>
    <xf numFmtId="0" fontId="21" fillId="0" borderId="16" xfId="0" applyFont="1" applyBorder="1" applyAlignment="1">
      <alignment horizontal="left" shrinkToFit="1"/>
    </xf>
    <xf numFmtId="0" fontId="21" fillId="0" borderId="17" xfId="0" applyFont="1" applyBorder="1" applyAlignment="1">
      <alignment/>
    </xf>
    <xf numFmtId="0" fontId="52" fillId="0" borderId="16" xfId="0" applyFont="1" applyBorder="1" applyAlignment="1">
      <alignment horizontal="left" shrinkToFit="1"/>
    </xf>
    <xf numFmtId="43" fontId="53" fillId="0" borderId="17" xfId="33" applyFont="1" applyBorder="1" applyAlignment="1">
      <alignment horizontal="right" shrinkToFit="1"/>
    </xf>
    <xf numFmtId="0" fontId="23" fillId="0" borderId="0" xfId="0" applyFont="1" applyBorder="1" applyAlignment="1">
      <alignment/>
    </xf>
    <xf numFmtId="4" fontId="21" fillId="0" borderId="15" xfId="0" applyNumberFormat="1" applyFont="1" applyBorder="1" applyAlignment="1">
      <alignment/>
    </xf>
    <xf numFmtId="0" fontId="24" fillId="0" borderId="16" xfId="39" applyFont="1" applyBorder="1" applyAlignment="1" applyProtection="1">
      <alignment shrinkToFit="1"/>
      <protection/>
    </xf>
    <xf numFmtId="43" fontId="24" fillId="0" borderId="17" xfId="33" applyFont="1" applyBorder="1" applyAlignment="1" applyProtection="1">
      <alignment horizontal="right" shrinkToFit="1"/>
      <protection/>
    </xf>
    <xf numFmtId="4" fontId="21" fillId="0" borderId="18" xfId="0" applyNumberFormat="1" applyFont="1" applyBorder="1" applyAlignment="1">
      <alignment horizontal="center"/>
    </xf>
    <xf numFmtId="0" fontId="54" fillId="0" borderId="13" xfId="0" applyFont="1" applyBorder="1" applyAlignment="1">
      <alignment shrinkToFit="1"/>
    </xf>
    <xf numFmtId="43" fontId="54" fillId="0" borderId="14" xfId="33" applyFont="1" applyBorder="1" applyAlignment="1">
      <alignment horizontal="right" shrinkToFit="1"/>
    </xf>
    <xf numFmtId="43" fontId="54" fillId="0" borderId="11" xfId="33" applyFont="1" applyBorder="1" applyAlignment="1">
      <alignment horizontal="right" shrinkToFit="1"/>
    </xf>
    <xf numFmtId="4" fontId="21" fillId="0" borderId="12" xfId="0" applyNumberFormat="1" applyFont="1" applyBorder="1" applyAlignment="1">
      <alignment horizontal="center"/>
    </xf>
    <xf numFmtId="43" fontId="54" fillId="0" borderId="17" xfId="33" applyFont="1" applyBorder="1" applyAlignment="1">
      <alignment horizontal="right" shrinkToFit="1"/>
    </xf>
    <xf numFmtId="43" fontId="20" fillId="0" borderId="0" xfId="33" applyFont="1" applyBorder="1" applyAlignment="1">
      <alignment horizontal="right"/>
    </xf>
    <xf numFmtId="43" fontId="20" fillId="0" borderId="0" xfId="33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shrinkToFit="1"/>
    </xf>
    <xf numFmtId="43" fontId="20" fillId="0" borderId="0" xfId="33" applyFont="1" applyBorder="1" applyAlignment="1">
      <alignment horizontal="right" shrinkToFit="1"/>
    </xf>
    <xf numFmtId="43" fontId="21" fillId="0" borderId="0" xfId="33" applyFont="1" applyBorder="1" applyAlignment="1">
      <alignment/>
    </xf>
    <xf numFmtId="3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 shrinkToFit="1"/>
    </xf>
    <xf numFmtId="43" fontId="21" fillId="0" borderId="0" xfId="33" applyFont="1" applyBorder="1" applyAlignment="1">
      <alignment horizontal="right" shrinkToFit="1"/>
    </xf>
    <xf numFmtId="4" fontId="21" fillId="0" borderId="0" xfId="0" applyNumberFormat="1" applyFont="1" applyBorder="1" applyAlignment="1">
      <alignment/>
    </xf>
    <xf numFmtId="194" fontId="21" fillId="0" borderId="0" xfId="0" applyNumberFormat="1" applyFont="1" applyBorder="1" applyAlignment="1">
      <alignment/>
    </xf>
    <xf numFmtId="0" fontId="24" fillId="0" borderId="16" xfId="0" applyFont="1" applyBorder="1" applyAlignment="1">
      <alignment shrinkToFit="1"/>
    </xf>
    <xf numFmtId="0" fontId="25" fillId="0" borderId="16" xfId="0" applyFont="1" applyBorder="1" applyAlignment="1">
      <alignment shrinkToFit="1"/>
    </xf>
    <xf numFmtId="0" fontId="25" fillId="0" borderId="16" xfId="0" applyFont="1" applyBorder="1" applyAlignment="1">
      <alignment horizontal="left" shrinkToFit="1"/>
    </xf>
    <xf numFmtId="0" fontId="21" fillId="0" borderId="18" xfId="0" applyFont="1" applyBorder="1" applyAlignment="1">
      <alignment/>
    </xf>
    <xf numFmtId="0" fontId="51" fillId="0" borderId="16" xfId="0" applyFont="1" applyBorder="1" applyAlignment="1">
      <alignment shrinkToFit="1"/>
    </xf>
    <xf numFmtId="43" fontId="51" fillId="0" borderId="17" xfId="33" applyFont="1" applyBorder="1" applyAlignment="1">
      <alignment horizontal="right" shrinkToFit="1"/>
    </xf>
    <xf numFmtId="4" fontId="55" fillId="0" borderId="18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 horizontal="center"/>
    </xf>
    <xf numFmtId="43" fontId="21" fillId="0" borderId="17" xfId="33" applyFont="1" applyBorder="1" applyAlignment="1">
      <alignment/>
    </xf>
    <xf numFmtId="43" fontId="20" fillId="0" borderId="11" xfId="33" applyFont="1" applyBorder="1" applyAlignment="1">
      <alignment horizontal="center"/>
    </xf>
    <xf numFmtId="43" fontId="20" fillId="0" borderId="14" xfId="33" applyFont="1" applyBorder="1" applyAlignment="1">
      <alignment horizontal="center"/>
    </xf>
    <xf numFmtId="43" fontId="51" fillId="0" borderId="17" xfId="33" applyFont="1" applyBorder="1" applyAlignment="1">
      <alignment/>
    </xf>
    <xf numFmtId="43" fontId="21" fillId="0" borderId="11" xfId="33" applyFont="1" applyBorder="1" applyAlignment="1">
      <alignment/>
    </xf>
    <xf numFmtId="43" fontId="20" fillId="0" borderId="21" xfId="33" applyFont="1" applyBorder="1" applyAlignment="1">
      <alignment/>
    </xf>
    <xf numFmtId="43" fontId="51" fillId="0" borderId="14" xfId="33" applyFont="1" applyBorder="1" applyAlignment="1">
      <alignment/>
    </xf>
    <xf numFmtId="43" fontId="21" fillId="0" borderId="17" xfId="33" applyFont="1" applyBorder="1" applyAlignment="1">
      <alignment horizontal="right"/>
    </xf>
    <xf numFmtId="43" fontId="53" fillId="0" borderId="17" xfId="33" applyFont="1" applyBorder="1" applyAlignment="1">
      <alignment/>
    </xf>
    <xf numFmtId="43" fontId="21" fillId="0" borderId="14" xfId="33" applyFont="1" applyBorder="1" applyAlignment="1">
      <alignment/>
    </xf>
    <xf numFmtId="43" fontId="20" fillId="0" borderId="22" xfId="33" applyFont="1" applyBorder="1" applyAlignment="1">
      <alignment horizontal="right"/>
    </xf>
    <xf numFmtId="4" fontId="21" fillId="0" borderId="14" xfId="0" applyNumberFormat="1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4" fontId="23" fillId="0" borderId="18" xfId="0" applyNumberFormat="1" applyFont="1" applyBorder="1" applyAlignment="1">
      <alignment/>
    </xf>
    <xf numFmtId="43" fontId="20" fillId="0" borderId="23" xfId="33" applyFont="1" applyBorder="1" applyAlignment="1">
      <alignment/>
    </xf>
    <xf numFmtId="43" fontId="20" fillId="0" borderId="24" xfId="33" applyFont="1" applyBorder="1" applyAlignment="1">
      <alignment horizontal="right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shrinkToFit="1"/>
    </xf>
    <xf numFmtId="43" fontId="51" fillId="0" borderId="11" xfId="33" applyFont="1" applyBorder="1" applyAlignment="1">
      <alignment horizontal="right" shrinkToFit="1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shrinkToFit="1"/>
    </xf>
    <xf numFmtId="43" fontId="21" fillId="0" borderId="14" xfId="33" applyFont="1" applyBorder="1" applyAlignment="1">
      <alignment horizontal="right" shrinkToFit="1"/>
    </xf>
    <xf numFmtId="0" fontId="21" fillId="0" borderId="16" xfId="0" applyFont="1" applyBorder="1" applyAlignment="1">
      <alignment horizontal="justify" vertical="top" wrapText="1"/>
    </xf>
    <xf numFmtId="4" fontId="21" fillId="0" borderId="17" xfId="0" applyNumberFormat="1" applyFont="1" applyBorder="1" applyAlignment="1">
      <alignment horizontal="right" vertical="top" wrapText="1"/>
    </xf>
    <xf numFmtId="0" fontId="21" fillId="0" borderId="16" xfId="0" applyFont="1" applyBorder="1" applyAlignment="1">
      <alignment/>
    </xf>
    <xf numFmtId="43" fontId="21" fillId="0" borderId="17" xfId="33" applyFont="1" applyBorder="1" applyAlignment="1" applyProtection="1">
      <alignment horizontal="right" shrinkToFit="1"/>
      <protection/>
    </xf>
    <xf numFmtId="0" fontId="21" fillId="0" borderId="16" xfId="50" applyFont="1" applyBorder="1" applyAlignment="1">
      <alignment horizontal="left"/>
      <protection/>
    </xf>
    <xf numFmtId="43" fontId="21" fillId="0" borderId="17" xfId="33" applyFont="1" applyBorder="1" applyAlignment="1">
      <alignment horizontal="center"/>
    </xf>
    <xf numFmtId="43" fontId="51" fillId="0" borderId="17" xfId="33" applyFont="1" applyBorder="1" applyAlignment="1">
      <alignment horizontal="center"/>
    </xf>
    <xf numFmtId="43" fontId="51" fillId="0" borderId="11" xfId="33" applyFont="1" applyBorder="1" applyAlignment="1">
      <alignment horizontal="center"/>
    </xf>
    <xf numFmtId="43" fontId="21" fillId="0" borderId="11" xfId="33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43" fontId="23" fillId="0" borderId="19" xfId="33" applyFont="1" applyBorder="1" applyAlignment="1">
      <alignment/>
    </xf>
    <xf numFmtId="43" fontId="21" fillId="0" borderId="19" xfId="33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0" fontId="55" fillId="0" borderId="16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8" xfId="0" applyFont="1" applyBorder="1" applyAlignment="1">
      <alignment/>
    </xf>
    <xf numFmtId="43" fontId="53" fillId="0" borderId="18" xfId="33" applyFont="1" applyBorder="1" applyAlignment="1">
      <alignment/>
    </xf>
    <xf numFmtId="0" fontId="21" fillId="0" borderId="18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5" fillId="0" borderId="18" xfId="0" applyFont="1" applyBorder="1" applyAlignment="1">
      <alignment vertical="top" wrapText="1"/>
    </xf>
    <xf numFmtId="0" fontId="56" fillId="0" borderId="17" xfId="0" applyFont="1" applyBorder="1" applyAlignment="1">
      <alignment/>
    </xf>
    <xf numFmtId="0" fontId="56" fillId="24" borderId="17" xfId="0" applyFont="1" applyFill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43" fontId="21" fillId="0" borderId="18" xfId="33" applyFont="1" applyBorder="1" applyAlignment="1">
      <alignment horizontal="center"/>
    </xf>
    <xf numFmtId="0" fontId="55" fillId="0" borderId="18" xfId="0" applyFont="1" applyBorder="1" applyAlignment="1">
      <alignment shrinkToFit="1"/>
    </xf>
    <xf numFmtId="0" fontId="20" fillId="0" borderId="0" xfId="0" applyFont="1" applyBorder="1" applyAlignment="1">
      <alignment shrinkToFit="1"/>
    </xf>
    <xf numFmtId="43" fontId="53" fillId="0" borderId="14" xfId="33" applyFont="1" applyBorder="1" applyAlignment="1">
      <alignment horizontal="right" shrinkToFit="1"/>
    </xf>
    <xf numFmtId="43" fontId="53" fillId="0" borderId="14" xfId="33" applyFont="1" applyBorder="1" applyAlignment="1">
      <alignment/>
    </xf>
    <xf numFmtId="3" fontId="56" fillId="24" borderId="18" xfId="0" applyNumberFormat="1" applyFont="1" applyFill="1" applyBorder="1" applyAlignment="1">
      <alignment horizontal="right"/>
    </xf>
    <xf numFmtId="0" fontId="26" fillId="0" borderId="16" xfId="0" applyFont="1" applyBorder="1" applyAlignment="1">
      <alignment shrinkToFit="1"/>
    </xf>
    <xf numFmtId="0" fontId="56" fillId="24" borderId="16" xfId="0" applyFont="1" applyFill="1" applyBorder="1" applyAlignment="1">
      <alignment shrinkToFit="1"/>
    </xf>
    <xf numFmtId="0" fontId="26" fillId="0" borderId="16" xfId="0" applyFont="1" applyBorder="1" applyAlignment="1">
      <alignment horizontal="left" vertical="center" shrinkToFit="1"/>
    </xf>
    <xf numFmtId="0" fontId="56" fillId="0" borderId="16" xfId="0" applyFont="1" applyBorder="1" applyAlignment="1">
      <alignment shrinkToFit="1"/>
    </xf>
    <xf numFmtId="0" fontId="56" fillId="0" borderId="16" xfId="0" applyFont="1" applyBorder="1" applyAlignment="1">
      <alignment horizontal="left" shrinkToFit="1"/>
    </xf>
    <xf numFmtId="0" fontId="55" fillId="0" borderId="25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8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21" fillId="24" borderId="17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left" shrinkToFit="1"/>
    </xf>
    <xf numFmtId="0" fontId="20" fillId="0" borderId="19" xfId="0" applyFont="1" applyBorder="1" applyAlignment="1">
      <alignment/>
    </xf>
    <xf numFmtId="4" fontId="20" fillId="0" borderId="18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Alignment="1">
      <alignment vertical="top" wrapText="1"/>
    </xf>
    <xf numFmtId="0" fontId="20" fillId="0" borderId="18" xfId="0" applyFont="1" applyBorder="1" applyAlignment="1">
      <alignment vertical="top" wrapText="1"/>
    </xf>
    <xf numFmtId="3" fontId="20" fillId="0" borderId="18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4" fontId="21" fillId="0" borderId="11" xfId="0" applyNumberFormat="1" applyFont="1" applyBorder="1" applyAlignment="1">
      <alignment horizontal="center"/>
    </xf>
    <xf numFmtId="4" fontId="20" fillId="0" borderId="17" xfId="0" applyNumberFormat="1" applyFont="1" applyBorder="1" applyAlignment="1">
      <alignment/>
    </xf>
    <xf numFmtId="43" fontId="55" fillId="0" borderId="18" xfId="33" applyFont="1" applyBorder="1" applyAlignment="1">
      <alignment horizontal="right" shrinkToFit="1"/>
    </xf>
    <xf numFmtId="0" fontId="55" fillId="0" borderId="18" xfId="0" applyFont="1" applyBorder="1" applyAlignment="1">
      <alignment vertical="top"/>
    </xf>
    <xf numFmtId="43" fontId="55" fillId="0" borderId="18" xfId="33" applyFont="1" applyBorder="1" applyAlignment="1">
      <alignment/>
    </xf>
    <xf numFmtId="0" fontId="53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28" fillId="0" borderId="16" xfId="0" applyFont="1" applyBorder="1" applyAlignment="1">
      <alignment/>
    </xf>
    <xf numFmtId="43" fontId="21" fillId="0" borderId="18" xfId="33" applyFont="1" applyBorder="1" applyAlignment="1">
      <alignment/>
    </xf>
    <xf numFmtId="0" fontId="29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6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43" fontId="32" fillId="0" borderId="14" xfId="33" applyFont="1" applyBorder="1" applyAlignment="1">
      <alignment horizontal="center"/>
    </xf>
    <xf numFmtId="43" fontId="33" fillId="0" borderId="14" xfId="33" applyFont="1" applyBorder="1" applyAlignment="1">
      <alignment horizontal="center"/>
    </xf>
    <xf numFmtId="43" fontId="27" fillId="0" borderId="23" xfId="33" applyFont="1" applyBorder="1" applyAlignment="1">
      <alignment/>
    </xf>
    <xf numFmtId="43" fontId="27" fillId="0" borderId="21" xfId="33" applyFont="1" applyBorder="1" applyAlignment="1">
      <alignment/>
    </xf>
    <xf numFmtId="43" fontId="30" fillId="0" borderId="21" xfId="33" applyFont="1" applyBorder="1" applyAlignment="1">
      <alignment/>
    </xf>
    <xf numFmtId="43" fontId="30" fillId="0" borderId="0" xfId="33" applyFont="1" applyBorder="1" applyAlignment="1">
      <alignment/>
    </xf>
    <xf numFmtId="43" fontId="31" fillId="0" borderId="21" xfId="33" applyFont="1" applyBorder="1" applyAlignment="1">
      <alignment/>
    </xf>
    <xf numFmtId="43" fontId="31" fillId="0" borderId="0" xfId="33" applyFont="1" applyBorder="1" applyAlignment="1">
      <alignment/>
    </xf>
    <xf numFmtId="43" fontId="34" fillId="0" borderId="0" xfId="33" applyFont="1" applyBorder="1" applyAlignment="1">
      <alignment/>
    </xf>
    <xf numFmtId="43" fontId="30" fillId="0" borderId="23" xfId="33" applyFont="1" applyBorder="1" applyAlignment="1">
      <alignment/>
    </xf>
    <xf numFmtId="43" fontId="61" fillId="0" borderId="18" xfId="33" applyFont="1" applyBorder="1" applyAlignment="1">
      <alignment/>
    </xf>
    <xf numFmtId="3" fontId="27" fillId="0" borderId="18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3" fontId="27" fillId="0" borderId="18" xfId="33" applyFont="1" applyBorder="1" applyAlignment="1">
      <alignment/>
    </xf>
    <xf numFmtId="43" fontId="27" fillId="0" borderId="14" xfId="33" applyFont="1" applyBorder="1" applyAlignment="1">
      <alignment/>
    </xf>
    <xf numFmtId="4" fontId="27" fillId="0" borderId="14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3" fontId="27" fillId="0" borderId="17" xfId="33" applyFont="1" applyBorder="1" applyAlignment="1">
      <alignment/>
    </xf>
    <xf numFmtId="4" fontId="27" fillId="0" borderId="17" xfId="0" applyNumberFormat="1" applyFont="1" applyBorder="1" applyAlignment="1">
      <alignment/>
    </xf>
    <xf numFmtId="43" fontId="27" fillId="0" borderId="17" xfId="33" applyFont="1" applyBorder="1" applyAlignment="1" applyProtection="1">
      <alignment horizontal="right" shrinkToFit="1"/>
      <protection/>
    </xf>
    <xf numFmtId="43" fontId="27" fillId="0" borderId="17" xfId="33" applyFont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0" fontId="27" fillId="0" borderId="18" xfId="0" applyFont="1" applyBorder="1" applyAlignment="1">
      <alignment/>
    </xf>
    <xf numFmtId="43" fontId="62" fillId="0" borderId="17" xfId="33" applyFont="1" applyBorder="1" applyAlignment="1">
      <alignment horizontal="center"/>
    </xf>
    <xf numFmtId="43" fontId="62" fillId="0" borderId="11" xfId="33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/>
    </xf>
    <xf numFmtId="43" fontId="27" fillId="0" borderId="20" xfId="33" applyFont="1" applyBorder="1" applyAlignment="1">
      <alignment/>
    </xf>
    <xf numFmtId="43" fontId="30" fillId="0" borderId="20" xfId="33" applyFont="1" applyBorder="1" applyAlignment="1">
      <alignment/>
    </xf>
    <xf numFmtId="43" fontId="27" fillId="0" borderId="11" xfId="33" applyFont="1" applyBorder="1" applyAlignment="1">
      <alignment horizontal="center"/>
    </xf>
    <xf numFmtId="4" fontId="27" fillId="0" borderId="12" xfId="0" applyNumberFormat="1" applyFont="1" applyBorder="1" applyAlignment="1">
      <alignment horizontal="center"/>
    </xf>
    <xf numFmtId="4" fontId="27" fillId="0" borderId="18" xfId="0" applyNumberFormat="1" applyFont="1" applyBorder="1" applyAlignment="1">
      <alignment horizontal="center"/>
    </xf>
    <xf numFmtId="43" fontId="34" fillId="0" borderId="21" xfId="33" applyFont="1" applyBorder="1" applyAlignment="1">
      <alignment/>
    </xf>
    <xf numFmtId="43" fontId="62" fillId="0" borderId="17" xfId="33" applyFont="1" applyBorder="1" applyAlignment="1">
      <alignment/>
    </xf>
    <xf numFmtId="43" fontId="27" fillId="0" borderId="11" xfId="33" applyFont="1" applyBorder="1" applyAlignment="1">
      <alignment/>
    </xf>
    <xf numFmtId="43" fontId="62" fillId="0" borderId="14" xfId="33" applyFont="1" applyBorder="1" applyAlignment="1">
      <alignment/>
    </xf>
    <xf numFmtId="43" fontId="27" fillId="0" borderId="17" xfId="33" applyFont="1" applyBorder="1" applyAlignment="1">
      <alignment horizontal="right"/>
    </xf>
    <xf numFmtId="43" fontId="60" fillId="0" borderId="18" xfId="33" applyFont="1" applyBorder="1" applyAlignment="1">
      <alignment horizontal="right" shrinkToFit="1"/>
    </xf>
    <xf numFmtId="4" fontId="60" fillId="0" borderId="18" xfId="0" applyNumberFormat="1" applyFont="1" applyBorder="1" applyAlignment="1">
      <alignment/>
    </xf>
    <xf numFmtId="0" fontId="60" fillId="0" borderId="19" xfId="0" applyFont="1" applyBorder="1" applyAlignment="1">
      <alignment/>
    </xf>
    <xf numFmtId="0" fontId="30" fillId="0" borderId="19" xfId="0" applyFont="1" applyBorder="1" applyAlignment="1">
      <alignment/>
    </xf>
    <xf numFmtId="4" fontId="30" fillId="0" borderId="17" xfId="0" applyNumberFormat="1" applyFont="1" applyBorder="1" applyAlignment="1">
      <alignment/>
    </xf>
    <xf numFmtId="4" fontId="35" fillId="0" borderId="18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3" fontId="35" fillId="0" borderId="19" xfId="33" applyFont="1" applyBorder="1" applyAlignment="1">
      <alignment/>
    </xf>
    <xf numFmtId="43" fontId="35" fillId="0" borderId="18" xfId="33" applyFont="1" applyBorder="1" applyAlignment="1">
      <alignment/>
    </xf>
    <xf numFmtId="43" fontId="27" fillId="0" borderId="19" xfId="33" applyFont="1" applyBorder="1" applyAlignment="1">
      <alignment/>
    </xf>
    <xf numFmtId="0" fontId="60" fillId="0" borderId="18" xfId="0" applyFont="1" applyBorder="1" applyAlignment="1">
      <alignment/>
    </xf>
    <xf numFmtId="0" fontId="30" fillId="0" borderId="18" xfId="0" applyFont="1" applyBorder="1" applyAlignment="1">
      <alignment/>
    </xf>
    <xf numFmtId="43" fontId="27" fillId="0" borderId="18" xfId="33" applyFont="1" applyBorder="1" applyAlignment="1">
      <alignment/>
    </xf>
    <xf numFmtId="0" fontId="60" fillId="0" borderId="18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3" fontId="60" fillId="0" borderId="18" xfId="33" applyFont="1" applyBorder="1" applyAlignment="1">
      <alignment/>
    </xf>
    <xf numFmtId="3" fontId="30" fillId="0" borderId="18" xfId="0" applyNumberFormat="1" applyFont="1" applyBorder="1" applyAlignment="1">
      <alignment/>
    </xf>
    <xf numFmtId="43" fontId="27" fillId="0" borderId="18" xfId="33" applyFont="1" applyBorder="1" applyAlignment="1">
      <alignment horizontal="center"/>
    </xf>
    <xf numFmtId="3" fontId="27" fillId="0" borderId="15" xfId="0" applyNumberFormat="1" applyFont="1" applyBorder="1" applyAlignment="1">
      <alignment/>
    </xf>
    <xf numFmtId="43" fontId="61" fillId="0" borderId="14" xfId="33" applyFont="1" applyBorder="1" applyAlignment="1">
      <alignment/>
    </xf>
    <xf numFmtId="43" fontId="61" fillId="0" borderId="17" xfId="33" applyFont="1" applyBorder="1" applyAlignment="1">
      <alignment/>
    </xf>
    <xf numFmtId="0" fontId="60" fillId="0" borderId="18" xfId="0" applyFont="1" applyBorder="1" applyAlignment="1">
      <alignment vertical="top"/>
    </xf>
    <xf numFmtId="43" fontId="34" fillId="0" borderId="18" xfId="33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6" fillId="0" borderId="16" xfId="0" applyFont="1" applyBorder="1" applyAlignment="1">
      <alignment horizontal="right" shrinkToFit="1"/>
    </xf>
    <xf numFmtId="0" fontId="26" fillId="0" borderId="17" xfId="0" applyFont="1" applyBorder="1" applyAlignment="1">
      <alignment horizontal="right" shrinkToFit="1"/>
    </xf>
    <xf numFmtId="0" fontId="21" fillId="0" borderId="16" xfId="0" applyFont="1" applyBorder="1" applyAlignment="1">
      <alignment horizontal="left" shrinkToFit="1"/>
    </xf>
    <xf numFmtId="0" fontId="21" fillId="0" borderId="17" xfId="0" applyFont="1" applyBorder="1" applyAlignment="1">
      <alignment horizontal="left" shrinkToFit="1"/>
    </xf>
    <xf numFmtId="0" fontId="20" fillId="0" borderId="2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1" fillId="0" borderId="16" xfId="0" applyFont="1" applyBorder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51" fillId="0" borderId="16" xfId="0" applyFont="1" applyBorder="1" applyAlignment="1">
      <alignment horizontal="left" shrinkToFit="1"/>
    </xf>
    <xf numFmtId="0" fontId="51" fillId="0" borderId="17" xfId="0" applyFont="1" applyBorder="1" applyAlignment="1">
      <alignment horizontal="left" shrinkToFit="1"/>
    </xf>
    <xf numFmtId="0" fontId="63" fillId="0" borderId="16" xfId="0" applyFont="1" applyBorder="1" applyAlignment="1">
      <alignment horizontal="left"/>
    </xf>
    <xf numFmtId="0" fontId="63" fillId="0" borderId="19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60" fillId="0" borderId="29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64" fillId="0" borderId="16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4" fillId="0" borderId="17" xfId="0" applyFont="1" applyBorder="1" applyAlignment="1">
      <alignment horizontal="left"/>
    </xf>
    <xf numFmtId="43" fontId="20" fillId="0" borderId="16" xfId="33" applyFont="1" applyBorder="1" applyAlignment="1">
      <alignment horizontal="center"/>
    </xf>
    <xf numFmtId="43" fontId="20" fillId="0" borderId="19" xfId="33" applyFont="1" applyBorder="1" applyAlignment="1">
      <alignment horizontal="center"/>
    </xf>
    <xf numFmtId="43" fontId="20" fillId="0" borderId="17" xfId="33" applyFont="1" applyBorder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8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3" xfId="50"/>
    <cellStyle name="ปกติ 4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585;&#3621;&#3640;&#3656;&#3617;&#3591;&#3634;&#3609;&#3623;&#3636;&#3648;&#3588;&#3619;&#3634;&#3632;&#3627;&#3660;54\spbb%20monitoring\&#3648;&#3591;&#3636;&#3609;&#3629;&#3640;&#3604;&#3627;&#3609;&#3640;&#3609;.doc" TargetMode="External" /><Relationship Id="rId2" Type="http://schemas.openxmlformats.org/officeDocument/2006/relationships/hyperlink" Target="&#3585;&#3621;&#3640;&#3656;&#3617;&#3591;&#3634;&#3609;&#3623;&#3636;&#3648;&#3588;&#3619;&#3634;&#3632;&#3627;&#3660;54\spbb%20monitoring\&#3591;&#3610;&#3621;&#3591;&#3607;&#3640;&#3609;.doc" TargetMode="External" /><Relationship Id="rId3" Type="http://schemas.openxmlformats.org/officeDocument/2006/relationships/hyperlink" Target="../&#3585;&#3621;&#3640;&#3656;&#3617;&#3591;&#3634;&#3609;&#3623;&#3636;&#3648;&#3588;&#3619;&#3634;&#3632;&#3627;&#3660;54/spbb%20monitoring/&#3585;&#3634;&#3619;&#3648;&#3610;&#3636;&#3585;&#3648;&#3591;&#3636;&#3609;.ppt" TargetMode="External" /><Relationship Id="rId4" Type="http://schemas.openxmlformats.org/officeDocument/2006/relationships/hyperlink" Target="../&#3585;&#3621;&#3640;&#3656;&#3617;&#3591;&#3634;&#3609;&#3623;&#3636;&#3648;&#3588;&#3619;&#3634;&#3632;&#3627;&#3660;54/spbb%20monitoring/&#3586;&#3633;&#3657;&#3609;&#3605;&#3629;&#3609;&#3585;&#3634;&#3619;&#3604;&#3635;&#3648;&#3609;&#3636;&#3609;&#3585;&#3634;&#3619;&#3585;&#3634;&#3619;&#3648;&#3610;&#3636;&#3585;&#3592;&#3656;&#3634;&#3618;&#3588;&#3656;&#3634;&#3592;&#3657;&#3634;&#3591;&#3594;&#3633;&#3656;&#3623;&#3588;&#3619;&#3634;&#3623;.doc" TargetMode="External" /><Relationship Id="rId5" Type="http://schemas.openxmlformats.org/officeDocument/2006/relationships/hyperlink" Target="&#3585;&#3621;&#3640;&#3656;&#3617;&#3591;&#3634;&#3609;&#3623;&#3636;&#3648;&#3588;&#3619;&#3634;&#3632;&#3627;&#3660;54\spbb%20monitoring\&#3585;&#3634;&#3619;&#3592;&#3633;&#3604;&#3627;&#3634;.doc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3585;&#3621;&#3640;&#3656;&#3617;&#3591;&#3634;&#3609;&#3623;&#3636;&#3648;&#3588;&#3619;&#3634;&#3632;&#3627;&#3660;54\spbb%20monitoring\&#3648;&#3591;&#3636;&#3609;&#3629;&#3640;&#3604;&#3627;&#3609;&#3640;&#3609;.doc" TargetMode="External" /><Relationship Id="rId2" Type="http://schemas.openxmlformats.org/officeDocument/2006/relationships/hyperlink" Target="&#3585;&#3621;&#3640;&#3656;&#3617;&#3591;&#3634;&#3609;&#3623;&#3636;&#3648;&#3588;&#3619;&#3634;&#3632;&#3627;&#3660;54\spbb%20monitoring\&#3591;&#3610;&#3621;&#3591;&#3607;&#3640;&#3609;.doc" TargetMode="External" /><Relationship Id="rId3" Type="http://schemas.openxmlformats.org/officeDocument/2006/relationships/hyperlink" Target="../&#3585;&#3621;&#3640;&#3656;&#3617;&#3591;&#3634;&#3609;&#3623;&#3636;&#3648;&#3588;&#3619;&#3634;&#3632;&#3627;&#3660;54/spbb%20monitoring/&#3585;&#3634;&#3619;&#3648;&#3610;&#3636;&#3585;&#3648;&#3591;&#3636;&#3609;.ppt" TargetMode="External" /><Relationship Id="rId4" Type="http://schemas.openxmlformats.org/officeDocument/2006/relationships/hyperlink" Target="../&#3585;&#3621;&#3640;&#3656;&#3617;&#3591;&#3634;&#3609;&#3623;&#3636;&#3648;&#3588;&#3619;&#3634;&#3632;&#3627;&#3660;54/spbb%20monitoring/&#3586;&#3633;&#3657;&#3609;&#3605;&#3629;&#3609;&#3585;&#3634;&#3619;&#3604;&#3635;&#3648;&#3609;&#3636;&#3609;&#3585;&#3634;&#3619;&#3585;&#3634;&#3619;&#3648;&#3610;&#3636;&#3585;&#3592;&#3656;&#3634;&#3618;&#3588;&#3656;&#3634;&#3592;&#3657;&#3634;&#3591;&#3594;&#3633;&#3656;&#3623;&#3588;&#3619;&#3634;&#3623;.doc" TargetMode="External" /><Relationship Id="rId5" Type="http://schemas.openxmlformats.org/officeDocument/2006/relationships/hyperlink" Target="&#3585;&#3621;&#3640;&#3656;&#3617;&#3591;&#3634;&#3609;&#3623;&#3636;&#3648;&#3588;&#3619;&#3634;&#3632;&#3627;&#3660;54\spbb%20monitoring\&#3585;&#3634;&#3619;&#3592;&#3633;&#3604;&#3627;&#3634;.doc" TargetMode="Externa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zoomScalePageLayoutView="0" workbookViewId="0" topLeftCell="A10">
      <selection activeCell="B23" sqref="B23"/>
    </sheetView>
  </sheetViews>
  <sheetFormatPr defaultColWidth="9.140625" defaultRowHeight="12.75"/>
  <cols>
    <col min="1" max="1" width="4.00390625" style="87" customWidth="1"/>
    <col min="2" max="2" width="54.140625" style="51" customWidth="1"/>
    <col min="3" max="3" width="15.57421875" style="52" customWidth="1"/>
    <col min="4" max="4" width="18.421875" style="47" bestFit="1" customWidth="1"/>
    <col min="5" max="5" width="18.00390625" style="48" customWidth="1"/>
    <col min="6" max="6" width="15.421875" style="48" customWidth="1"/>
    <col min="7" max="7" width="18.421875" style="48" bestFit="1" customWidth="1"/>
    <col min="8" max="8" width="17.00390625" style="48" customWidth="1"/>
    <col min="9" max="16384" width="9.140625" style="2" customWidth="1"/>
  </cols>
  <sheetData>
    <row r="1" spans="1:8" ht="24.75">
      <c r="A1" s="229" t="s">
        <v>84</v>
      </c>
      <c r="B1" s="229"/>
      <c r="C1" s="229"/>
      <c r="D1" s="229"/>
      <c r="E1" s="229"/>
      <c r="F1" s="229"/>
      <c r="G1" s="229"/>
      <c r="H1" s="229"/>
    </row>
    <row r="2" spans="1:8" ht="24.75">
      <c r="A2" s="229" t="s">
        <v>63</v>
      </c>
      <c r="B2" s="229"/>
      <c r="C2" s="229"/>
      <c r="D2" s="229"/>
      <c r="E2" s="229"/>
      <c r="F2" s="229"/>
      <c r="G2" s="229"/>
      <c r="H2" s="229"/>
    </row>
    <row r="3" spans="1:8" ht="24.75">
      <c r="A3" s="230" t="s">
        <v>140</v>
      </c>
      <c r="B3" s="230"/>
      <c r="C3" s="230"/>
      <c r="D3" s="230"/>
      <c r="E3" s="230"/>
      <c r="F3" s="230"/>
      <c r="G3" s="230"/>
      <c r="H3" s="230"/>
    </row>
    <row r="4" spans="1:8" ht="24.75">
      <c r="A4" s="76" t="s">
        <v>0</v>
      </c>
      <c r="B4" s="3" t="s">
        <v>6</v>
      </c>
      <c r="C4" s="4"/>
      <c r="D4" s="65" t="s">
        <v>1</v>
      </c>
      <c r="E4" s="5" t="s">
        <v>8</v>
      </c>
      <c r="F4" s="5" t="s">
        <v>9</v>
      </c>
      <c r="G4" s="5" t="s">
        <v>10</v>
      </c>
      <c r="H4" s="5" t="s">
        <v>11</v>
      </c>
    </row>
    <row r="5" spans="1:8" ht="24.75">
      <c r="A5" s="77"/>
      <c r="B5" s="6"/>
      <c r="C5" s="7"/>
      <c r="D5" s="66" t="s">
        <v>72</v>
      </c>
      <c r="E5" s="8" t="s">
        <v>7</v>
      </c>
      <c r="F5" s="8"/>
      <c r="G5" s="8"/>
      <c r="H5" s="8"/>
    </row>
    <row r="6" spans="1:9" s="11" customFormat="1" ht="24.75">
      <c r="A6" s="78">
        <v>1</v>
      </c>
      <c r="B6" s="9" t="s">
        <v>3</v>
      </c>
      <c r="C6" s="10"/>
      <c r="D6" s="67"/>
      <c r="E6" s="15"/>
      <c r="F6" s="15"/>
      <c r="G6" s="15"/>
      <c r="H6" s="15"/>
      <c r="I6" s="2"/>
    </row>
    <row r="7" spans="1:8" ht="24.75">
      <c r="A7" s="79"/>
      <c r="B7" s="56" t="s">
        <v>12</v>
      </c>
      <c r="C7" s="13"/>
      <c r="D7" s="64"/>
      <c r="E7" s="15"/>
      <c r="F7" s="15"/>
      <c r="G7" s="15"/>
      <c r="H7" s="15"/>
    </row>
    <row r="8" spans="1:8" ht="24.75">
      <c r="A8" s="80">
        <v>1</v>
      </c>
      <c r="B8" s="16" t="s">
        <v>13</v>
      </c>
      <c r="C8" s="17"/>
      <c r="D8" s="64">
        <v>25867962.61</v>
      </c>
      <c r="E8" s="62">
        <v>25867962.61</v>
      </c>
      <c r="F8" s="15"/>
      <c r="G8" s="62">
        <v>25867962.61</v>
      </c>
      <c r="H8" s="15">
        <f>E8-G8</f>
        <v>0</v>
      </c>
    </row>
    <row r="9" spans="1:8" ht="24.75">
      <c r="A9" s="80">
        <v>2</v>
      </c>
      <c r="B9" s="16" t="s">
        <v>14</v>
      </c>
      <c r="C9" s="17"/>
      <c r="D9" s="64">
        <v>345744773.7</v>
      </c>
      <c r="E9" s="62">
        <v>345744773.7</v>
      </c>
      <c r="F9" s="15"/>
      <c r="G9" s="62">
        <v>345744773.7</v>
      </c>
      <c r="H9" s="15">
        <f>E9-G9</f>
        <v>0</v>
      </c>
    </row>
    <row r="10" spans="1:8" ht="24.75">
      <c r="A10" s="80">
        <v>3</v>
      </c>
      <c r="B10" s="16" t="s">
        <v>15</v>
      </c>
      <c r="C10" s="17"/>
      <c r="D10" s="64">
        <v>5890656.12</v>
      </c>
      <c r="E10" s="62">
        <v>5890656.12</v>
      </c>
      <c r="F10" s="15"/>
      <c r="G10" s="62">
        <v>5890656.12</v>
      </c>
      <c r="H10" s="15">
        <f>E10-G10</f>
        <v>0</v>
      </c>
    </row>
    <row r="11" spans="1:8" ht="24.75">
      <c r="A11" s="79"/>
      <c r="B11" s="56" t="s">
        <v>16</v>
      </c>
      <c r="C11" s="13"/>
      <c r="D11" s="64"/>
      <c r="E11" s="15"/>
      <c r="F11" s="15"/>
      <c r="G11" s="15"/>
      <c r="H11" s="15"/>
    </row>
    <row r="12" spans="1:8" ht="24.75">
      <c r="A12" s="81">
        <v>4</v>
      </c>
      <c r="B12" s="18" t="s">
        <v>25</v>
      </c>
      <c r="C12" s="17"/>
      <c r="D12" s="64"/>
      <c r="E12" s="19"/>
      <c r="F12" s="15"/>
      <c r="G12" s="15"/>
      <c r="H12" s="15"/>
    </row>
    <row r="13" spans="1:8" ht="24.75">
      <c r="A13" s="80"/>
      <c r="B13" s="16" t="s">
        <v>37</v>
      </c>
      <c r="C13" s="17"/>
      <c r="D13" s="64"/>
      <c r="E13" s="15"/>
      <c r="F13" s="15"/>
      <c r="G13" s="15"/>
      <c r="H13" s="15"/>
    </row>
    <row r="14" spans="1:8" ht="24.75">
      <c r="A14" s="80"/>
      <c r="B14" s="238" t="s">
        <v>88</v>
      </c>
      <c r="C14" s="239"/>
      <c r="D14" s="64">
        <f>63480+1980+63476</f>
        <v>128936</v>
      </c>
      <c r="E14" s="64">
        <f>63480+1980+63476</f>
        <v>128936</v>
      </c>
      <c r="F14" s="15"/>
      <c r="G14" s="15">
        <v>76370</v>
      </c>
      <c r="H14" s="15">
        <f>E14-G14</f>
        <v>52566</v>
      </c>
    </row>
    <row r="15" spans="1:8" ht="24.75">
      <c r="A15" s="80"/>
      <c r="B15" s="16" t="s">
        <v>38</v>
      </c>
      <c r="C15" s="17"/>
      <c r="D15" s="64">
        <f>3174+99+1218</f>
        <v>4491</v>
      </c>
      <c r="E15" s="64">
        <f>3174+99+1218</f>
        <v>4491</v>
      </c>
      <c r="F15" s="15"/>
      <c r="G15" s="15">
        <v>2541</v>
      </c>
      <c r="H15" s="15">
        <f>E15-G15</f>
        <v>1950</v>
      </c>
    </row>
    <row r="16" spans="1:8" ht="24.75">
      <c r="A16" s="80">
        <v>5</v>
      </c>
      <c r="B16" s="16" t="s">
        <v>26</v>
      </c>
      <c r="C16" s="17"/>
      <c r="D16" s="64"/>
      <c r="E16" s="64"/>
      <c r="F16" s="15"/>
      <c r="G16" s="15"/>
      <c r="H16" s="15"/>
    </row>
    <row r="17" spans="1:8" ht="24.75">
      <c r="A17" s="80"/>
      <c r="B17" s="16" t="s">
        <v>39</v>
      </c>
      <c r="C17" s="17"/>
      <c r="D17" s="64">
        <f>167050+87674</f>
        <v>254724</v>
      </c>
      <c r="E17" s="64">
        <f>167050+87674</f>
        <v>254724</v>
      </c>
      <c r="F17" s="15"/>
      <c r="G17" s="15">
        <v>151830</v>
      </c>
      <c r="H17" s="15">
        <f>E17-G17</f>
        <v>102894</v>
      </c>
    </row>
    <row r="18" spans="1:8" ht="24.75">
      <c r="A18" s="80"/>
      <c r="B18" s="238" t="s">
        <v>89</v>
      </c>
      <c r="C18" s="239"/>
      <c r="D18" s="64"/>
      <c r="E18" s="64"/>
      <c r="F18" s="15"/>
      <c r="G18" s="15"/>
      <c r="H18" s="15"/>
    </row>
    <row r="19" spans="1:8" ht="24.75">
      <c r="A19" s="80"/>
      <c r="B19" s="238" t="s">
        <v>122</v>
      </c>
      <c r="C19" s="239"/>
      <c r="D19" s="64"/>
      <c r="E19" s="64"/>
      <c r="F19" s="15"/>
      <c r="G19" s="15"/>
      <c r="H19" s="15"/>
    </row>
    <row r="20" spans="1:8" ht="25.5" thickBot="1">
      <c r="A20" s="82"/>
      <c r="B20" s="20" t="s">
        <v>38</v>
      </c>
      <c r="C20" s="21"/>
      <c r="D20" s="68">
        <v>9571</v>
      </c>
      <c r="E20" s="68">
        <v>9571</v>
      </c>
      <c r="F20" s="22"/>
      <c r="G20" s="22">
        <v>5248</v>
      </c>
      <c r="H20" s="22">
        <f>E20-G20</f>
        <v>4323</v>
      </c>
    </row>
    <row r="21" spans="1:8" s="24" customFormat="1" ht="25.5" thickBot="1">
      <c r="A21" s="235" t="s">
        <v>31</v>
      </c>
      <c r="B21" s="236"/>
      <c r="C21" s="91"/>
      <c r="D21" s="90">
        <f>SUM(D6:D20)</f>
        <v>377901114.43</v>
      </c>
      <c r="E21" s="90">
        <f>SUM(E6:E20)</f>
        <v>377901114.43</v>
      </c>
      <c r="F21" s="90">
        <f>SUM(F6:F20)</f>
        <v>0</v>
      </c>
      <c r="G21" s="90">
        <f>SUM(G6:G20)</f>
        <v>377739381.43</v>
      </c>
      <c r="H21" s="90">
        <f>SUM(H6:H20)</f>
        <v>161733</v>
      </c>
    </row>
    <row r="22" spans="1:8" s="24" customFormat="1" ht="24.75">
      <c r="A22" s="1"/>
      <c r="B22" s="1"/>
      <c r="C22" s="42"/>
      <c r="D22" s="43"/>
      <c r="E22" s="43"/>
      <c r="F22" s="43"/>
      <c r="G22" s="43"/>
      <c r="H22" s="43"/>
    </row>
    <row r="23" spans="1:8" s="24" customFormat="1" ht="24.75">
      <c r="A23" s="1"/>
      <c r="B23" s="1"/>
      <c r="C23" s="42"/>
      <c r="D23" s="43"/>
      <c r="E23" s="43"/>
      <c r="F23" s="43"/>
      <c r="G23" s="43"/>
      <c r="H23" s="43"/>
    </row>
    <row r="24" spans="1:9" s="11" customFormat="1" ht="24.75">
      <c r="A24" s="83">
        <v>2</v>
      </c>
      <c r="B24" s="25" t="s">
        <v>2</v>
      </c>
      <c r="C24" s="26"/>
      <c r="D24" s="70"/>
      <c r="E24" s="33"/>
      <c r="F24" s="33"/>
      <c r="G24" s="33"/>
      <c r="H24" s="33"/>
      <c r="I24" s="2"/>
    </row>
    <row r="25" spans="1:8" ht="24.75">
      <c r="A25" s="79"/>
      <c r="B25" s="57" t="s">
        <v>17</v>
      </c>
      <c r="C25" s="13"/>
      <c r="D25" s="64"/>
      <c r="E25" s="15"/>
      <c r="F25" s="15"/>
      <c r="G25" s="15"/>
      <c r="H25" s="15"/>
    </row>
    <row r="26" spans="1:8" ht="24.75">
      <c r="A26" s="80">
        <v>6</v>
      </c>
      <c r="B26" s="28" t="s">
        <v>60</v>
      </c>
      <c r="C26" s="17"/>
      <c r="D26" s="64">
        <v>2526000</v>
      </c>
      <c r="E26" s="64">
        <v>2526000</v>
      </c>
      <c r="F26" s="15"/>
      <c r="G26" s="15">
        <v>1308795.91</v>
      </c>
      <c r="H26" s="15">
        <f>E26-G26</f>
        <v>1217204.09</v>
      </c>
    </row>
    <row r="27" spans="1:8" ht="24.75">
      <c r="A27" s="80">
        <v>7</v>
      </c>
      <c r="B27" s="28" t="s">
        <v>18</v>
      </c>
      <c r="C27" s="17"/>
      <c r="D27" s="64">
        <v>2220939</v>
      </c>
      <c r="E27" s="15">
        <v>2220939</v>
      </c>
      <c r="F27" s="15"/>
      <c r="G27" s="15">
        <v>1645826.18</v>
      </c>
      <c r="H27" s="15">
        <f>E27-G27</f>
        <v>575112.8200000001</v>
      </c>
    </row>
    <row r="28" spans="1:8" ht="24.75">
      <c r="A28" s="80">
        <v>8</v>
      </c>
      <c r="B28" s="28" t="s">
        <v>66</v>
      </c>
      <c r="C28" s="17"/>
      <c r="D28" s="64"/>
      <c r="E28" s="15"/>
      <c r="F28" s="15"/>
      <c r="G28" s="15"/>
      <c r="H28" s="15"/>
    </row>
    <row r="29" spans="1:8" ht="24.75">
      <c r="A29" s="80"/>
      <c r="B29" s="28" t="s">
        <v>40</v>
      </c>
      <c r="C29" s="17"/>
      <c r="D29" s="64">
        <f>SUM(C30:C33)</f>
        <v>179520</v>
      </c>
      <c r="E29" s="15">
        <v>179520</v>
      </c>
      <c r="F29" s="15"/>
      <c r="G29" s="15">
        <v>173630</v>
      </c>
      <c r="H29" s="15">
        <f aca="true" t="shared" si="0" ref="H29:H35">E29-G29</f>
        <v>5890</v>
      </c>
    </row>
    <row r="30" spans="1:8" ht="24.75">
      <c r="A30" s="80"/>
      <c r="B30" s="28" t="s">
        <v>90</v>
      </c>
      <c r="C30" s="17">
        <v>38460</v>
      </c>
      <c r="D30" s="64"/>
      <c r="E30" s="15"/>
      <c r="F30" s="15"/>
      <c r="G30" s="15"/>
      <c r="H30" s="15">
        <f t="shared" si="0"/>
        <v>0</v>
      </c>
    </row>
    <row r="31" spans="1:8" ht="24.75">
      <c r="A31" s="80"/>
      <c r="B31" s="28" t="s">
        <v>91</v>
      </c>
      <c r="C31" s="17">
        <v>38460</v>
      </c>
      <c r="D31" s="64"/>
      <c r="E31" s="15"/>
      <c r="F31" s="15"/>
      <c r="G31" s="15"/>
      <c r="H31" s="15">
        <f t="shared" si="0"/>
        <v>0</v>
      </c>
    </row>
    <row r="32" spans="1:8" ht="24.75">
      <c r="A32" s="80"/>
      <c r="B32" s="28" t="s">
        <v>92</v>
      </c>
      <c r="C32" s="17">
        <v>68400</v>
      </c>
      <c r="D32" s="64"/>
      <c r="E32" s="15"/>
      <c r="F32" s="15"/>
      <c r="G32" s="15"/>
      <c r="H32" s="15">
        <f t="shared" si="0"/>
        <v>0</v>
      </c>
    </row>
    <row r="33" spans="1:8" ht="24.75">
      <c r="A33" s="80"/>
      <c r="B33" s="28" t="s">
        <v>93</v>
      </c>
      <c r="C33" s="17">
        <v>34200</v>
      </c>
      <c r="D33" s="64"/>
      <c r="E33" s="15"/>
      <c r="F33" s="15"/>
      <c r="G33" s="15"/>
      <c r="H33" s="15">
        <f t="shared" si="0"/>
        <v>0</v>
      </c>
    </row>
    <row r="34" spans="1:8" ht="24.75">
      <c r="A34" s="80"/>
      <c r="B34" s="28" t="s">
        <v>41</v>
      </c>
      <c r="C34" s="17"/>
      <c r="D34" s="64">
        <v>8976</v>
      </c>
      <c r="E34" s="15">
        <v>8982</v>
      </c>
      <c r="F34" s="15"/>
      <c r="G34" s="15">
        <v>6888</v>
      </c>
      <c r="H34" s="15">
        <f t="shared" si="0"/>
        <v>2094</v>
      </c>
    </row>
    <row r="35" spans="1:8" ht="24.75">
      <c r="A35" s="80">
        <v>9</v>
      </c>
      <c r="B35" s="28" t="s">
        <v>62</v>
      </c>
      <c r="C35" s="17"/>
      <c r="D35" s="64">
        <f>548400+546840</f>
        <v>1095240</v>
      </c>
      <c r="E35" s="64">
        <f>548400+546840</f>
        <v>1095240</v>
      </c>
      <c r="F35" s="15"/>
      <c r="G35" s="15">
        <v>639800</v>
      </c>
      <c r="H35" s="15">
        <f t="shared" si="0"/>
        <v>455440</v>
      </c>
    </row>
    <row r="36" spans="1:8" ht="24.75">
      <c r="A36" s="80"/>
      <c r="B36" s="28" t="s">
        <v>94</v>
      </c>
      <c r="C36" s="17"/>
      <c r="D36" s="64"/>
      <c r="E36" s="14"/>
      <c r="F36" s="15"/>
      <c r="G36" s="15"/>
      <c r="H36" s="15"/>
    </row>
    <row r="37" spans="1:8" ht="24.75">
      <c r="A37" s="80"/>
      <c r="B37" s="28" t="s">
        <v>74</v>
      </c>
      <c r="C37" s="17"/>
      <c r="D37" s="64"/>
      <c r="E37" s="14"/>
      <c r="F37" s="15"/>
      <c r="G37" s="15"/>
      <c r="H37" s="15"/>
    </row>
    <row r="38" spans="1:8" ht="24.75">
      <c r="A38" s="80"/>
      <c r="B38" s="28" t="s">
        <v>75</v>
      </c>
      <c r="C38" s="17"/>
      <c r="D38" s="64"/>
      <c r="E38" s="14"/>
      <c r="F38" s="15"/>
      <c r="G38" s="15"/>
      <c r="H38" s="15"/>
    </row>
    <row r="39" spans="1:8" ht="24.75">
      <c r="A39" s="80"/>
      <c r="B39" s="28" t="s">
        <v>76</v>
      </c>
      <c r="C39" s="17"/>
      <c r="D39" s="64"/>
      <c r="E39" s="14"/>
      <c r="F39" s="15"/>
      <c r="G39" s="15"/>
      <c r="H39" s="15"/>
    </row>
    <row r="40" spans="1:8" ht="24.75">
      <c r="A40" s="80"/>
      <c r="B40" s="28" t="s">
        <v>95</v>
      </c>
      <c r="C40" s="17"/>
      <c r="D40" s="64"/>
      <c r="E40" s="14"/>
      <c r="F40" s="15"/>
      <c r="G40" s="15"/>
      <c r="H40" s="15"/>
    </row>
    <row r="41" spans="1:8" ht="24.75">
      <c r="A41" s="80"/>
      <c r="B41" s="28" t="s">
        <v>77</v>
      </c>
      <c r="C41" s="17"/>
      <c r="D41" s="64"/>
      <c r="E41" s="14"/>
      <c r="F41" s="15"/>
      <c r="G41" s="15"/>
      <c r="H41" s="15"/>
    </row>
    <row r="42" spans="1:8" ht="24.75">
      <c r="A42" s="80"/>
      <c r="B42" s="28" t="s">
        <v>78</v>
      </c>
      <c r="C42" s="17"/>
      <c r="D42" s="64"/>
      <c r="E42" s="14"/>
      <c r="F42" s="15"/>
      <c r="G42" s="15"/>
      <c r="H42" s="15"/>
    </row>
    <row r="43" spans="1:8" ht="24.75">
      <c r="A43" s="80"/>
      <c r="B43" s="28" t="s">
        <v>79</v>
      </c>
      <c r="C43" s="17"/>
      <c r="D43" s="64"/>
      <c r="E43" s="14"/>
      <c r="F43" s="15"/>
      <c r="G43" s="15"/>
      <c r="H43" s="15"/>
    </row>
    <row r="44" spans="1:8" ht="24.75">
      <c r="A44" s="80"/>
      <c r="B44" s="28" t="s">
        <v>80</v>
      </c>
      <c r="C44" s="17"/>
      <c r="D44" s="64"/>
      <c r="E44" s="14"/>
      <c r="F44" s="15"/>
      <c r="G44" s="15"/>
      <c r="H44" s="15"/>
    </row>
    <row r="45" spans="1:8" ht="24.75">
      <c r="A45" s="80"/>
      <c r="B45" s="28" t="s">
        <v>81</v>
      </c>
      <c r="C45" s="17"/>
      <c r="D45" s="64"/>
      <c r="E45" s="14"/>
      <c r="F45" s="15"/>
      <c r="G45" s="15"/>
      <c r="H45" s="15"/>
    </row>
    <row r="46" spans="1:8" ht="24.75">
      <c r="A46" s="80"/>
      <c r="B46" s="28" t="s">
        <v>82</v>
      </c>
      <c r="C46" s="17"/>
      <c r="D46" s="64"/>
      <c r="E46" s="14"/>
      <c r="F46" s="15"/>
      <c r="G46" s="15"/>
      <c r="H46" s="15"/>
    </row>
    <row r="47" spans="1:8" ht="24.75">
      <c r="A47" s="80"/>
      <c r="B47" s="28" t="s">
        <v>52</v>
      </c>
      <c r="C47" s="17"/>
      <c r="D47" s="71">
        <f>27420+15330</f>
        <v>42750</v>
      </c>
      <c r="E47" s="71">
        <f>27420+15330</f>
        <v>42750</v>
      </c>
      <c r="F47" s="15"/>
      <c r="G47" s="15">
        <v>24670</v>
      </c>
      <c r="H47" s="15">
        <f>E47-G47</f>
        <v>18080</v>
      </c>
    </row>
    <row r="48" spans="1:8" ht="24.75">
      <c r="A48" s="80">
        <v>10</v>
      </c>
      <c r="B48" s="28" t="s">
        <v>96</v>
      </c>
      <c r="C48" s="17"/>
      <c r="D48" s="64">
        <v>684000</v>
      </c>
      <c r="E48" s="64">
        <v>684000</v>
      </c>
      <c r="F48" s="15"/>
      <c r="G48" s="15">
        <v>342000</v>
      </c>
      <c r="H48" s="15">
        <f>E48-G48</f>
        <v>342000</v>
      </c>
    </row>
    <row r="49" spans="1:8" ht="24.75">
      <c r="A49" s="80"/>
      <c r="B49" s="28" t="s">
        <v>27</v>
      </c>
      <c r="C49" s="17"/>
      <c r="D49" s="64"/>
      <c r="E49" s="15"/>
      <c r="F49" s="15"/>
      <c r="G49" s="15"/>
      <c r="H49" s="15"/>
    </row>
    <row r="50" spans="1:8" ht="24.75">
      <c r="A50" s="80"/>
      <c r="B50" s="28" t="s">
        <v>28</v>
      </c>
      <c r="C50" s="17"/>
      <c r="D50" s="64"/>
      <c r="E50" s="15"/>
      <c r="F50" s="15"/>
      <c r="G50" s="15"/>
      <c r="H50" s="15"/>
    </row>
    <row r="51" spans="1:8" ht="24.75">
      <c r="A51" s="80"/>
      <c r="B51" s="28" t="s">
        <v>29</v>
      </c>
      <c r="C51" s="17"/>
      <c r="D51" s="64"/>
      <c r="E51" s="15"/>
      <c r="F51" s="15"/>
      <c r="G51" s="15"/>
      <c r="H51" s="15"/>
    </row>
    <row r="52" spans="1:8" ht="24.75">
      <c r="A52" s="80"/>
      <c r="B52" s="28" t="s">
        <v>30</v>
      </c>
      <c r="C52" s="17"/>
      <c r="D52" s="64"/>
      <c r="E52" s="15"/>
      <c r="F52" s="15"/>
      <c r="G52" s="15"/>
      <c r="H52" s="15"/>
    </row>
    <row r="53" spans="1:8" ht="24.75">
      <c r="A53" s="80"/>
      <c r="B53" s="28" t="s">
        <v>67</v>
      </c>
      <c r="C53" s="17"/>
      <c r="D53" s="64"/>
      <c r="E53" s="15"/>
      <c r="F53" s="15"/>
      <c r="G53" s="15"/>
      <c r="H53" s="15"/>
    </row>
    <row r="54" spans="1:8" ht="24.75">
      <c r="A54" s="80"/>
      <c r="B54" s="28" t="s">
        <v>54</v>
      </c>
      <c r="C54" s="17"/>
      <c r="D54" s="64"/>
      <c r="E54" s="15"/>
      <c r="F54" s="15"/>
      <c r="G54" s="15"/>
      <c r="H54" s="15"/>
    </row>
    <row r="55" spans="1:8" ht="24.75">
      <c r="A55" s="80"/>
      <c r="B55" s="28" t="s">
        <v>55</v>
      </c>
      <c r="C55" s="17"/>
      <c r="D55" s="64"/>
      <c r="E55" s="15"/>
      <c r="F55" s="15"/>
      <c r="G55" s="15"/>
      <c r="H55" s="15"/>
    </row>
    <row r="56" spans="1:8" ht="24.75">
      <c r="A56" s="80"/>
      <c r="B56" s="28" t="s">
        <v>56</v>
      </c>
      <c r="C56" s="17"/>
      <c r="D56" s="64"/>
      <c r="E56" s="15"/>
      <c r="F56" s="15"/>
      <c r="G56" s="15"/>
      <c r="H56" s="15"/>
    </row>
    <row r="57" spans="1:8" ht="24.75">
      <c r="A57" s="80"/>
      <c r="B57" s="28" t="s">
        <v>57</v>
      </c>
      <c r="C57" s="17"/>
      <c r="D57" s="64"/>
      <c r="E57" s="15"/>
      <c r="F57" s="15"/>
      <c r="G57" s="15"/>
      <c r="H57" s="15"/>
    </row>
    <row r="58" spans="1:8" ht="24.75">
      <c r="A58" s="80"/>
      <c r="B58" s="28" t="s">
        <v>58</v>
      </c>
      <c r="C58" s="17"/>
      <c r="D58" s="64"/>
      <c r="E58" s="15"/>
      <c r="F58" s="15"/>
      <c r="G58" s="15"/>
      <c r="H58" s="15"/>
    </row>
    <row r="59" spans="1:8" ht="24.75">
      <c r="A59" s="80"/>
      <c r="B59" s="28" t="s">
        <v>53</v>
      </c>
      <c r="C59" s="17"/>
      <c r="D59" s="64">
        <v>25650</v>
      </c>
      <c r="E59" s="64">
        <v>25650</v>
      </c>
      <c r="F59" s="15"/>
      <c r="G59" s="15">
        <v>13680</v>
      </c>
      <c r="H59" s="15">
        <f>E59-G59</f>
        <v>11970</v>
      </c>
    </row>
    <row r="60" spans="1:8" ht="24.75">
      <c r="A60" s="80">
        <v>11</v>
      </c>
      <c r="B60" s="28" t="s">
        <v>65</v>
      </c>
      <c r="C60" s="17"/>
      <c r="D60" s="64">
        <f>SUM(C61:C62)</f>
        <v>26424</v>
      </c>
      <c r="E60" s="15">
        <v>26424</v>
      </c>
      <c r="F60" s="15"/>
      <c r="G60" s="15">
        <v>25196</v>
      </c>
      <c r="H60" s="15">
        <f>E60-G60</f>
        <v>1228</v>
      </c>
    </row>
    <row r="61" spans="1:8" ht="24.75">
      <c r="A61" s="80"/>
      <c r="B61" s="28" t="s">
        <v>24</v>
      </c>
      <c r="C61" s="17">
        <v>25196</v>
      </c>
      <c r="D61" s="64"/>
      <c r="E61" s="15"/>
      <c r="F61" s="15"/>
      <c r="G61" s="15"/>
      <c r="H61" s="15"/>
    </row>
    <row r="62" spans="1:8" ht="24.75">
      <c r="A62" s="80"/>
      <c r="B62" s="28" t="s">
        <v>73</v>
      </c>
      <c r="C62" s="17">
        <v>1228</v>
      </c>
      <c r="D62" s="64"/>
      <c r="E62" s="15"/>
      <c r="F62" s="15"/>
      <c r="G62" s="15"/>
      <c r="H62" s="15"/>
    </row>
    <row r="63" spans="1:8" ht="24.75">
      <c r="A63" s="80">
        <v>12</v>
      </c>
      <c r="B63" s="28" t="s">
        <v>64</v>
      </c>
      <c r="C63" s="17"/>
      <c r="D63" s="64">
        <f>SUM(C64:C70)</f>
        <v>128000</v>
      </c>
      <c r="E63" s="15">
        <v>128000</v>
      </c>
      <c r="F63" s="15"/>
      <c r="G63" s="15">
        <f>28200+16000+16000</f>
        <v>60200</v>
      </c>
      <c r="H63" s="15">
        <f>E63-G63</f>
        <v>67800</v>
      </c>
    </row>
    <row r="64" spans="1:8" ht="24.75">
      <c r="A64" s="80"/>
      <c r="B64" s="28" t="s">
        <v>20</v>
      </c>
      <c r="C64" s="17">
        <f>32000+16000</f>
        <v>48000</v>
      </c>
      <c r="D64" s="64"/>
      <c r="E64" s="15"/>
      <c r="F64" s="15"/>
      <c r="G64" s="15"/>
      <c r="H64" s="15"/>
    </row>
    <row r="65" spans="1:8" ht="24.75">
      <c r="A65" s="80"/>
      <c r="B65" s="28" t="s">
        <v>21</v>
      </c>
      <c r="C65" s="17">
        <v>16000</v>
      </c>
      <c r="D65" s="64"/>
      <c r="E65" s="15"/>
      <c r="F65" s="15"/>
      <c r="G65" s="15"/>
      <c r="H65" s="15"/>
    </row>
    <row r="66" spans="1:8" ht="24.75">
      <c r="A66" s="80"/>
      <c r="B66" s="28" t="s">
        <v>22</v>
      </c>
      <c r="C66" s="17">
        <v>16000</v>
      </c>
      <c r="D66" s="64"/>
      <c r="E66" s="15"/>
      <c r="F66" s="15"/>
      <c r="G66" s="15"/>
      <c r="H66" s="15"/>
    </row>
    <row r="67" spans="1:8" ht="24.75">
      <c r="A67" s="80"/>
      <c r="B67" s="28" t="s">
        <v>23</v>
      </c>
      <c r="C67" s="17">
        <v>16000</v>
      </c>
      <c r="D67" s="64"/>
      <c r="E67" s="15"/>
      <c r="F67" s="15"/>
      <c r="G67" s="15"/>
      <c r="H67" s="15"/>
    </row>
    <row r="68" spans="1:8" ht="24.75">
      <c r="A68" s="80"/>
      <c r="B68" s="28" t="s">
        <v>85</v>
      </c>
      <c r="C68" s="17">
        <v>8000</v>
      </c>
      <c r="D68" s="64"/>
      <c r="E68" s="15"/>
      <c r="F68" s="15"/>
      <c r="G68" s="15"/>
      <c r="H68" s="15"/>
    </row>
    <row r="69" spans="1:8" ht="24.75">
      <c r="A69" s="80"/>
      <c r="B69" s="28" t="s">
        <v>86</v>
      </c>
      <c r="C69" s="17">
        <v>16000</v>
      </c>
      <c r="D69" s="64"/>
      <c r="E69" s="15"/>
      <c r="F69" s="15"/>
      <c r="G69" s="15"/>
      <c r="H69" s="15"/>
    </row>
    <row r="70" spans="1:8" ht="24.75">
      <c r="A70" s="80"/>
      <c r="B70" s="28" t="s">
        <v>87</v>
      </c>
      <c r="C70" s="17">
        <v>8000</v>
      </c>
      <c r="D70" s="64"/>
      <c r="E70" s="15"/>
      <c r="F70" s="15"/>
      <c r="G70" s="15"/>
      <c r="H70" s="15"/>
    </row>
    <row r="71" spans="1:8" ht="24.75">
      <c r="A71" s="80">
        <v>13</v>
      </c>
      <c r="B71" s="28" t="s">
        <v>97</v>
      </c>
      <c r="C71" s="17"/>
      <c r="D71" s="64">
        <v>4387200</v>
      </c>
      <c r="E71" s="64">
        <v>4387200</v>
      </c>
      <c r="F71" s="15"/>
      <c r="G71" s="15">
        <v>2540920</v>
      </c>
      <c r="H71" s="15">
        <f>E71-G71</f>
        <v>1846280</v>
      </c>
    </row>
    <row r="72" spans="1:8" ht="24.75">
      <c r="A72" s="80"/>
      <c r="B72" s="28" t="s">
        <v>98</v>
      </c>
      <c r="C72" s="17"/>
      <c r="D72" s="64"/>
      <c r="E72" s="14"/>
      <c r="F72" s="15"/>
      <c r="G72" s="15"/>
      <c r="H72" s="15"/>
    </row>
    <row r="73" spans="1:8" ht="24.75">
      <c r="A73" s="80"/>
      <c r="B73" s="28" t="s">
        <v>59</v>
      </c>
      <c r="C73" s="17"/>
      <c r="D73" s="64">
        <v>164760</v>
      </c>
      <c r="E73" s="64">
        <v>164760</v>
      </c>
      <c r="F73" s="15"/>
      <c r="G73" s="15">
        <v>97766</v>
      </c>
      <c r="H73" s="15">
        <f>E73-G73</f>
        <v>66994</v>
      </c>
    </row>
    <row r="74" spans="1:8" ht="24.75">
      <c r="A74" s="80">
        <v>14</v>
      </c>
      <c r="B74" s="28" t="s">
        <v>71</v>
      </c>
      <c r="C74" s="17"/>
      <c r="D74" s="64">
        <v>1983600</v>
      </c>
      <c r="E74" s="64">
        <v>1983600</v>
      </c>
      <c r="F74" s="15"/>
      <c r="G74" s="15">
        <v>980675.8</v>
      </c>
      <c r="H74" s="15">
        <f>E74-G74</f>
        <v>1002924.2</v>
      </c>
    </row>
    <row r="75" spans="1:8" ht="24.75">
      <c r="A75" s="80"/>
      <c r="B75" s="28" t="s">
        <v>99</v>
      </c>
      <c r="C75" s="17"/>
      <c r="D75" s="64"/>
      <c r="E75" s="15"/>
      <c r="F75" s="15"/>
      <c r="G75" s="15"/>
      <c r="H75" s="15"/>
    </row>
    <row r="76" spans="1:8" ht="24.75">
      <c r="A76" s="80"/>
      <c r="B76" s="28" t="s">
        <v>100</v>
      </c>
      <c r="C76" s="17"/>
      <c r="D76" s="64">
        <v>74385</v>
      </c>
      <c r="E76" s="64">
        <v>74385</v>
      </c>
      <c r="F76" s="15"/>
      <c r="G76" s="15">
        <v>37801</v>
      </c>
      <c r="H76" s="15">
        <f>E76-G76</f>
        <v>36584</v>
      </c>
    </row>
    <row r="77" spans="1:8" ht="24.75">
      <c r="A77" s="80">
        <v>15</v>
      </c>
      <c r="B77" s="28" t="s">
        <v>113</v>
      </c>
      <c r="C77" s="17"/>
      <c r="D77" s="64">
        <v>889200</v>
      </c>
      <c r="E77" s="64">
        <v>889200</v>
      </c>
      <c r="F77" s="15"/>
      <c r="G77" s="15">
        <v>444600</v>
      </c>
      <c r="H77" s="15">
        <f>E77-G77</f>
        <v>444600</v>
      </c>
    </row>
    <row r="78" spans="1:8" ht="24.75">
      <c r="A78" s="80"/>
      <c r="B78" s="28" t="s">
        <v>114</v>
      </c>
      <c r="C78" s="17"/>
      <c r="D78" s="64"/>
      <c r="E78" s="64"/>
      <c r="F78" s="15"/>
      <c r="G78" s="15"/>
      <c r="H78" s="15"/>
    </row>
    <row r="79" spans="1:8" ht="24.75">
      <c r="A79" s="80"/>
      <c r="B79" s="28" t="s">
        <v>115</v>
      </c>
      <c r="C79" s="17"/>
      <c r="D79" s="64">
        <v>33345</v>
      </c>
      <c r="E79" s="64">
        <v>33345</v>
      </c>
      <c r="F79" s="15"/>
      <c r="G79" s="15">
        <v>17784</v>
      </c>
      <c r="H79" s="15">
        <f>E79-G79</f>
        <v>15561</v>
      </c>
    </row>
    <row r="80" spans="1:8" ht="24.75">
      <c r="A80" s="80">
        <v>16</v>
      </c>
      <c r="B80" s="28" t="s">
        <v>68</v>
      </c>
      <c r="C80" s="29"/>
      <c r="D80" s="64"/>
      <c r="E80" s="14"/>
      <c r="F80" s="15"/>
      <c r="G80" s="15"/>
      <c r="H80" s="15"/>
    </row>
    <row r="81" spans="1:8" ht="24.75">
      <c r="A81" s="80"/>
      <c r="B81" s="27" t="s">
        <v>69</v>
      </c>
      <c r="C81" s="17"/>
      <c r="D81" s="64"/>
      <c r="E81" s="14"/>
      <c r="F81" s="15"/>
      <c r="G81" s="15"/>
      <c r="H81" s="15"/>
    </row>
    <row r="82" spans="1:8" ht="24.75">
      <c r="A82" s="80"/>
      <c r="B82" s="27" t="s">
        <v>70</v>
      </c>
      <c r="C82" s="17"/>
      <c r="D82" s="64"/>
      <c r="E82" s="15"/>
      <c r="F82" s="15"/>
      <c r="G82" s="15"/>
      <c r="H82" s="15"/>
    </row>
    <row r="83" spans="1:8" ht="24.75">
      <c r="A83" s="80">
        <v>17</v>
      </c>
      <c r="B83" s="88" t="s">
        <v>116</v>
      </c>
      <c r="C83" s="17"/>
      <c r="D83" s="64"/>
      <c r="E83" s="58"/>
      <c r="F83" s="58"/>
      <c r="G83" s="58"/>
      <c r="H83" s="58"/>
    </row>
    <row r="84" spans="1:8" ht="24.75">
      <c r="A84" s="80"/>
      <c r="B84" s="28" t="s">
        <v>117</v>
      </c>
      <c r="C84" s="17"/>
      <c r="D84" s="64">
        <v>438720</v>
      </c>
      <c r="E84" s="15">
        <v>438720</v>
      </c>
      <c r="F84" s="15"/>
      <c r="G84" s="15">
        <v>411300</v>
      </c>
      <c r="H84" s="15">
        <f>E84-G84</f>
        <v>27420</v>
      </c>
    </row>
    <row r="85" spans="1:8" ht="24.75">
      <c r="A85" s="80"/>
      <c r="B85" s="28" t="s">
        <v>118</v>
      </c>
      <c r="C85" s="17"/>
      <c r="D85" s="64">
        <v>21936</v>
      </c>
      <c r="E85" s="15">
        <v>21936</v>
      </c>
      <c r="F85" s="15"/>
      <c r="G85" s="15">
        <v>16173</v>
      </c>
      <c r="H85" s="15">
        <f>E85-G85</f>
        <v>5763</v>
      </c>
    </row>
    <row r="86" spans="1:8" ht="24.75">
      <c r="A86" s="80">
        <v>18</v>
      </c>
      <c r="B86" s="28" t="s">
        <v>61</v>
      </c>
      <c r="C86" s="21"/>
      <c r="D86" s="64">
        <f>SUM(C87:C89)</f>
        <v>922850</v>
      </c>
      <c r="E86" s="64">
        <v>922850</v>
      </c>
      <c r="F86" s="15"/>
      <c r="G86" s="15"/>
      <c r="H86" s="15"/>
    </row>
    <row r="87" spans="1:8" ht="24.75">
      <c r="A87" s="80"/>
      <c r="B87" s="98" t="s">
        <v>141</v>
      </c>
      <c r="C87" s="99">
        <v>583350</v>
      </c>
      <c r="D87" s="64"/>
      <c r="E87" s="15"/>
      <c r="F87" s="15"/>
      <c r="G87" s="15"/>
      <c r="H87" s="15"/>
    </row>
    <row r="88" spans="1:8" ht="24.75">
      <c r="A88" s="80"/>
      <c r="B88" s="98" t="s">
        <v>142</v>
      </c>
      <c r="C88" s="99">
        <v>284600</v>
      </c>
      <c r="D88" s="64"/>
      <c r="E88" s="15"/>
      <c r="F88" s="15"/>
      <c r="G88" s="15"/>
      <c r="H88" s="15"/>
    </row>
    <row r="89" spans="1:8" ht="24.75">
      <c r="A89" s="80"/>
      <c r="B89" s="98" t="s">
        <v>143</v>
      </c>
      <c r="C89" s="99">
        <v>54900</v>
      </c>
      <c r="D89" s="64"/>
      <c r="E89" s="15"/>
      <c r="F89" s="15"/>
      <c r="G89" s="15"/>
      <c r="H89" s="15"/>
    </row>
    <row r="90" spans="1:8" ht="24.75">
      <c r="A90" s="95">
        <v>19</v>
      </c>
      <c r="B90" s="96" t="s">
        <v>119</v>
      </c>
      <c r="C90" s="97"/>
      <c r="D90" s="64">
        <v>21660</v>
      </c>
      <c r="E90" s="15">
        <v>21660</v>
      </c>
      <c r="F90" s="15"/>
      <c r="G90" s="15">
        <v>21660</v>
      </c>
      <c r="H90" s="15">
        <f>E90-G90</f>
        <v>0</v>
      </c>
    </row>
    <row r="91" spans="1:8" ht="24.75">
      <c r="A91" s="84"/>
      <c r="B91" s="30" t="s">
        <v>123</v>
      </c>
      <c r="C91" s="2"/>
      <c r="D91" s="155">
        <f>SUM(D93:D170,D172:D204,D206,D208,D210,D212:D222)</f>
        <v>9681918</v>
      </c>
      <c r="E91" s="61">
        <v>9300488</v>
      </c>
      <c r="F91" s="61"/>
      <c r="G91" s="61">
        <f>SUM(G95:G222)</f>
        <v>2179925.41</v>
      </c>
      <c r="H91" s="61">
        <f>E91-G91</f>
        <v>7120562.59</v>
      </c>
    </row>
    <row r="92" spans="1:8" s="32" customFormat="1" ht="24.75">
      <c r="A92" s="84">
        <v>20</v>
      </c>
      <c r="B92" s="116" t="s">
        <v>249</v>
      </c>
      <c r="C92" s="117"/>
      <c r="D92" s="117"/>
      <c r="E92" s="146"/>
      <c r="F92" s="146"/>
      <c r="G92" s="146"/>
      <c r="H92" s="154"/>
    </row>
    <row r="93" spans="1:8" s="32" customFormat="1" ht="24.75">
      <c r="A93" s="84"/>
      <c r="B93" s="135" t="s">
        <v>163</v>
      </c>
      <c r="C93" s="109" t="s">
        <v>188</v>
      </c>
      <c r="D93" s="64">
        <v>608000</v>
      </c>
      <c r="E93" s="19"/>
      <c r="F93" s="15"/>
      <c r="G93" s="15"/>
      <c r="H93" s="15">
        <f>D93-G93</f>
        <v>608000</v>
      </c>
    </row>
    <row r="94" spans="1:8" s="32" customFormat="1" ht="24.75">
      <c r="A94" s="84"/>
      <c r="B94" s="231" t="s">
        <v>320</v>
      </c>
      <c r="C94" s="232"/>
      <c r="D94" s="64"/>
      <c r="E94" s="19"/>
      <c r="F94" s="15"/>
      <c r="G94" s="15"/>
      <c r="H94" s="15"/>
    </row>
    <row r="95" spans="1:8" s="32" customFormat="1" ht="24.75">
      <c r="A95" s="84"/>
      <c r="B95" s="136" t="s">
        <v>170</v>
      </c>
      <c r="C95" s="108" t="s">
        <v>189</v>
      </c>
      <c r="D95" s="64">
        <v>5000</v>
      </c>
      <c r="E95" s="15"/>
      <c r="F95" s="89"/>
      <c r="G95" s="15"/>
      <c r="H95" s="15">
        <f>D95-G95</f>
        <v>5000</v>
      </c>
    </row>
    <row r="96" spans="1:8" s="32" customFormat="1" ht="24.75">
      <c r="A96" s="84"/>
      <c r="B96" s="137" t="s">
        <v>164</v>
      </c>
      <c r="C96" s="108" t="s">
        <v>190</v>
      </c>
      <c r="D96" s="64">
        <v>80000</v>
      </c>
      <c r="E96" s="15">
        <v>80000</v>
      </c>
      <c r="F96" s="89"/>
      <c r="G96" s="147"/>
      <c r="H96" s="15">
        <f>D96-G96</f>
        <v>80000</v>
      </c>
    </row>
    <row r="97" spans="1:8" s="32" customFormat="1" ht="24.75">
      <c r="A97" s="84"/>
      <c r="B97" s="231" t="s">
        <v>321</v>
      </c>
      <c r="C97" s="232"/>
      <c r="D97" s="64"/>
      <c r="E97" s="15"/>
      <c r="F97" s="89"/>
      <c r="G97" s="147"/>
      <c r="H97" s="15"/>
    </row>
    <row r="98" spans="1:8" s="32" customFormat="1" ht="24.75">
      <c r="A98" s="84"/>
      <c r="B98" s="135" t="s">
        <v>165</v>
      </c>
      <c r="C98" s="109" t="s">
        <v>191</v>
      </c>
      <c r="D98" s="64">
        <v>194100</v>
      </c>
      <c r="E98" s="15">
        <v>194100</v>
      </c>
      <c r="F98" s="89"/>
      <c r="G98" s="147"/>
      <c r="H98" s="15">
        <f>D98-G98</f>
        <v>194100</v>
      </c>
    </row>
    <row r="99" spans="1:8" s="32" customFormat="1" ht="24.75">
      <c r="A99" s="84"/>
      <c r="B99" s="231" t="s">
        <v>322</v>
      </c>
      <c r="C99" s="232"/>
      <c r="D99" s="64"/>
      <c r="E99" s="15"/>
      <c r="F99" s="89"/>
      <c r="G99" s="147"/>
      <c r="H99" s="15"/>
    </row>
    <row r="100" spans="1:8" s="32" customFormat="1" ht="24.75">
      <c r="A100" s="84"/>
      <c r="B100" s="138" t="s">
        <v>166</v>
      </c>
      <c r="C100" s="109" t="s">
        <v>192</v>
      </c>
      <c r="D100" s="64">
        <v>70000</v>
      </c>
      <c r="E100" s="15"/>
      <c r="F100" s="89"/>
      <c r="G100" s="15"/>
      <c r="H100" s="15">
        <f aca="true" t="shared" si="1" ref="H100:H106">D100-G100</f>
        <v>70000</v>
      </c>
    </row>
    <row r="101" spans="1:8" s="32" customFormat="1" ht="24.75">
      <c r="A101" s="84"/>
      <c r="B101" s="137" t="s">
        <v>167</v>
      </c>
      <c r="C101" s="110" t="s">
        <v>193</v>
      </c>
      <c r="D101" s="64">
        <v>10000</v>
      </c>
      <c r="E101" s="15"/>
      <c r="F101" s="89"/>
      <c r="G101" s="15"/>
      <c r="H101" s="15">
        <f t="shared" si="1"/>
        <v>10000</v>
      </c>
    </row>
    <row r="102" spans="1:8" s="32" customFormat="1" ht="24.75">
      <c r="A102" s="84"/>
      <c r="B102" s="137" t="s">
        <v>168</v>
      </c>
      <c r="C102" s="110" t="s">
        <v>193</v>
      </c>
      <c r="D102" s="64">
        <v>10000</v>
      </c>
      <c r="E102" s="15"/>
      <c r="F102" s="89"/>
      <c r="G102" s="15"/>
      <c r="H102" s="15">
        <f t="shared" si="1"/>
        <v>10000</v>
      </c>
    </row>
    <row r="103" spans="1:8" s="32" customFormat="1" ht="24.75">
      <c r="A103" s="84"/>
      <c r="B103" s="138" t="s">
        <v>171</v>
      </c>
      <c r="C103" s="108" t="s">
        <v>190</v>
      </c>
      <c r="D103" s="64">
        <v>36300</v>
      </c>
      <c r="E103" s="15"/>
      <c r="F103" s="89"/>
      <c r="G103" s="15"/>
      <c r="H103" s="15">
        <f t="shared" si="1"/>
        <v>36300</v>
      </c>
    </row>
    <row r="104" spans="1:8" s="32" customFormat="1" ht="24.75">
      <c r="A104" s="84"/>
      <c r="B104" s="138" t="s">
        <v>169</v>
      </c>
      <c r="C104" s="125" t="s">
        <v>194</v>
      </c>
      <c r="D104" s="64">
        <v>36300</v>
      </c>
      <c r="E104" s="15"/>
      <c r="F104" s="89"/>
      <c r="G104" s="15"/>
      <c r="H104" s="15">
        <f t="shared" si="1"/>
        <v>36300</v>
      </c>
    </row>
    <row r="105" spans="1:8" s="32" customFormat="1" ht="24.75">
      <c r="A105" s="84"/>
      <c r="B105" s="138" t="s">
        <v>172</v>
      </c>
      <c r="C105" s="108" t="s">
        <v>195</v>
      </c>
      <c r="D105" s="64">
        <v>69800</v>
      </c>
      <c r="E105" s="15"/>
      <c r="F105" s="89"/>
      <c r="G105" s="15"/>
      <c r="H105" s="15">
        <f t="shared" si="1"/>
        <v>69800</v>
      </c>
    </row>
    <row r="106" spans="1:8" s="32" customFormat="1" ht="24.75">
      <c r="A106" s="84"/>
      <c r="B106" s="138" t="s">
        <v>173</v>
      </c>
      <c r="C106" s="108" t="s">
        <v>196</v>
      </c>
      <c r="D106" s="64">
        <v>213498</v>
      </c>
      <c r="E106" s="15"/>
      <c r="F106" s="89"/>
      <c r="G106" s="15"/>
      <c r="H106" s="15">
        <f t="shared" si="1"/>
        <v>213498</v>
      </c>
    </row>
    <row r="107" spans="1:8" s="32" customFormat="1" ht="24.75">
      <c r="A107" s="84"/>
      <c r="B107" s="135" t="s">
        <v>174</v>
      </c>
      <c r="C107" s="111"/>
      <c r="D107" s="112"/>
      <c r="E107" s="15"/>
      <c r="F107" s="89"/>
      <c r="G107" s="15"/>
      <c r="H107" s="15"/>
    </row>
    <row r="108" spans="1:8" s="32" customFormat="1" ht="24.75">
      <c r="A108" s="84"/>
      <c r="B108" s="231" t="s">
        <v>323</v>
      </c>
      <c r="C108" s="232"/>
      <c r="D108" s="112"/>
      <c r="E108" s="15"/>
      <c r="F108" s="89"/>
      <c r="G108" s="15"/>
      <c r="H108" s="15"/>
    </row>
    <row r="109" spans="1:8" s="32" customFormat="1" ht="24.75">
      <c r="A109" s="84"/>
      <c r="B109" s="136" t="s">
        <v>175</v>
      </c>
      <c r="C109" s="108" t="s">
        <v>197</v>
      </c>
      <c r="D109" s="113">
        <v>221243</v>
      </c>
      <c r="E109" s="15"/>
      <c r="F109" s="89"/>
      <c r="G109" s="15"/>
      <c r="H109" s="15">
        <f>D109-G109</f>
        <v>221243</v>
      </c>
    </row>
    <row r="110" spans="1:8" s="32" customFormat="1" ht="24.75">
      <c r="A110" s="84"/>
      <c r="B110" s="138" t="s">
        <v>176</v>
      </c>
      <c r="C110" s="108" t="s">
        <v>198</v>
      </c>
      <c r="D110" s="113">
        <v>160200</v>
      </c>
      <c r="E110" s="19"/>
      <c r="F110" s="15"/>
      <c r="G110" s="15"/>
      <c r="H110" s="15">
        <f>D110-G110</f>
        <v>160200</v>
      </c>
    </row>
    <row r="111" spans="1:8" s="32" customFormat="1" ht="24.75">
      <c r="A111" s="84"/>
      <c r="B111" s="138" t="s">
        <v>177</v>
      </c>
      <c r="C111" s="108" t="s">
        <v>199</v>
      </c>
      <c r="D111" s="64">
        <v>36300</v>
      </c>
      <c r="E111" s="19"/>
      <c r="F111" s="15"/>
      <c r="G111" s="15"/>
      <c r="H111" s="15">
        <f>D111-G111</f>
        <v>36300</v>
      </c>
    </row>
    <row r="112" spans="1:8" s="32" customFormat="1" ht="24.75">
      <c r="A112" s="84"/>
      <c r="B112" s="138" t="s">
        <v>182</v>
      </c>
      <c r="C112" s="108" t="s">
        <v>200</v>
      </c>
      <c r="D112" s="64">
        <v>348730</v>
      </c>
      <c r="E112" s="19"/>
      <c r="F112" s="15"/>
      <c r="G112" s="15">
        <v>347550</v>
      </c>
      <c r="H112" s="15">
        <f>D112-G112</f>
        <v>1180</v>
      </c>
    </row>
    <row r="113" spans="1:8" s="32" customFormat="1" ht="24.75">
      <c r="A113" s="84"/>
      <c r="B113" s="231" t="s">
        <v>324</v>
      </c>
      <c r="C113" s="232"/>
      <c r="D113" s="64"/>
      <c r="E113" s="19"/>
      <c r="F113" s="15"/>
      <c r="G113" s="15"/>
      <c r="H113" s="15"/>
    </row>
    <row r="114" spans="1:8" s="32" customFormat="1" ht="24.75">
      <c r="A114" s="84"/>
      <c r="B114" s="138" t="s">
        <v>183</v>
      </c>
      <c r="C114" s="108" t="s">
        <v>188</v>
      </c>
      <c r="D114" s="64">
        <v>60000</v>
      </c>
      <c r="E114" s="19"/>
      <c r="F114" s="15"/>
      <c r="G114" s="15"/>
      <c r="H114" s="15">
        <f>D114-G114</f>
        <v>60000</v>
      </c>
    </row>
    <row r="115" spans="1:8" s="32" customFormat="1" ht="24.75">
      <c r="A115" s="84"/>
      <c r="B115" s="138" t="s">
        <v>184</v>
      </c>
      <c r="C115" s="111"/>
      <c r="D115" s="64"/>
      <c r="E115" s="19"/>
      <c r="F115" s="15"/>
      <c r="G115" s="15"/>
      <c r="H115" s="15"/>
    </row>
    <row r="116" spans="1:8" s="32" customFormat="1" ht="24.75">
      <c r="A116" s="84"/>
      <c r="B116" s="138" t="s">
        <v>185</v>
      </c>
      <c r="C116" s="108" t="s">
        <v>200</v>
      </c>
      <c r="D116" s="64">
        <v>26550</v>
      </c>
      <c r="E116" s="19"/>
      <c r="F116" s="15"/>
      <c r="G116" s="15">
        <f>19500+1050+6000</f>
        <v>26550</v>
      </c>
      <c r="H116" s="15">
        <f aca="true" t="shared" si="2" ref="H116:H122">D116-G116</f>
        <v>0</v>
      </c>
    </row>
    <row r="117" spans="1:8" s="32" customFormat="1" ht="24.75">
      <c r="A117" s="84"/>
      <c r="B117" s="138" t="s">
        <v>178</v>
      </c>
      <c r="C117" s="165" t="s">
        <v>194</v>
      </c>
      <c r="D117" s="64">
        <v>4700</v>
      </c>
      <c r="E117" s="19"/>
      <c r="F117" s="15"/>
      <c r="G117" s="15">
        <v>4700</v>
      </c>
      <c r="H117" s="15">
        <f t="shared" si="2"/>
        <v>0</v>
      </c>
    </row>
    <row r="118" spans="1:8" s="32" customFormat="1" ht="24.75">
      <c r="A118" s="84"/>
      <c r="B118" s="138" t="s">
        <v>179</v>
      </c>
      <c r="C118" s="108" t="s">
        <v>201</v>
      </c>
      <c r="D118" s="64">
        <v>56220</v>
      </c>
      <c r="E118" s="19"/>
      <c r="F118" s="15"/>
      <c r="G118" s="15"/>
      <c r="H118" s="15">
        <f t="shared" si="2"/>
        <v>56220</v>
      </c>
    </row>
    <row r="119" spans="1:8" s="32" customFormat="1" ht="24.75">
      <c r="A119" s="84"/>
      <c r="B119" s="138" t="s">
        <v>186</v>
      </c>
      <c r="C119" s="108" t="s">
        <v>199</v>
      </c>
      <c r="D119" s="64">
        <v>39960</v>
      </c>
      <c r="E119" s="19"/>
      <c r="F119" s="15"/>
      <c r="G119" s="15"/>
      <c r="H119" s="15">
        <f t="shared" si="2"/>
        <v>39960</v>
      </c>
    </row>
    <row r="120" spans="1:8" s="32" customFormat="1" ht="24.75">
      <c r="A120" s="84"/>
      <c r="B120" s="138" t="s">
        <v>180</v>
      </c>
      <c r="C120" s="108" t="s">
        <v>202</v>
      </c>
      <c r="D120" s="64">
        <v>146500</v>
      </c>
      <c r="E120" s="19"/>
      <c r="F120" s="15"/>
      <c r="G120" s="15">
        <v>137460</v>
      </c>
      <c r="H120" s="15">
        <f t="shared" si="2"/>
        <v>9040</v>
      </c>
    </row>
    <row r="121" spans="1:8" s="32" customFormat="1" ht="24.75">
      <c r="A121" s="84"/>
      <c r="B121" s="136" t="s">
        <v>181</v>
      </c>
      <c r="C121" s="126" t="s">
        <v>203</v>
      </c>
      <c r="D121" s="64">
        <v>30000</v>
      </c>
      <c r="E121" s="19"/>
      <c r="F121" s="15"/>
      <c r="G121" s="15"/>
      <c r="H121" s="15">
        <f t="shared" si="2"/>
        <v>30000</v>
      </c>
    </row>
    <row r="122" spans="1:8" s="32" customFormat="1" ht="24.75">
      <c r="A122" s="84"/>
      <c r="B122" s="16" t="s">
        <v>187</v>
      </c>
      <c r="C122" s="122" t="s">
        <v>204</v>
      </c>
      <c r="D122" s="64">
        <v>162000</v>
      </c>
      <c r="E122" s="19">
        <v>162000</v>
      </c>
      <c r="F122" s="15"/>
      <c r="G122" s="15"/>
      <c r="H122" s="15">
        <f t="shared" si="2"/>
        <v>162000</v>
      </c>
    </row>
    <row r="123" spans="1:8" s="32" customFormat="1" ht="24.75">
      <c r="A123" s="84"/>
      <c r="B123" s="231" t="s">
        <v>325</v>
      </c>
      <c r="C123" s="232"/>
      <c r="D123" s="64"/>
      <c r="E123" s="19"/>
      <c r="F123" s="15"/>
      <c r="G123" s="15"/>
      <c r="H123" s="15"/>
    </row>
    <row r="124" spans="1:8" s="32" customFormat="1" ht="24.75">
      <c r="A124" s="84"/>
      <c r="B124" s="161" t="s">
        <v>309</v>
      </c>
      <c r="C124" s="159" t="s">
        <v>206</v>
      </c>
      <c r="D124" s="14">
        <v>41000</v>
      </c>
      <c r="E124" s="19"/>
      <c r="F124" s="15"/>
      <c r="G124" s="15"/>
      <c r="H124" s="15">
        <f>D124-G124</f>
        <v>41000</v>
      </c>
    </row>
    <row r="125" spans="1:8" s="32" customFormat="1" ht="24.75">
      <c r="A125" s="84"/>
      <c r="B125" s="231" t="s">
        <v>326</v>
      </c>
      <c r="C125" s="232"/>
      <c r="D125" s="14"/>
      <c r="E125" s="19"/>
      <c r="F125" s="15"/>
      <c r="G125" s="15"/>
      <c r="H125" s="15"/>
    </row>
    <row r="126" spans="1:8" s="32" customFormat="1" ht="24.75">
      <c r="A126" s="84"/>
      <c r="B126" s="161" t="s">
        <v>310</v>
      </c>
      <c r="C126" s="160" t="s">
        <v>199</v>
      </c>
      <c r="D126" s="14">
        <v>12000</v>
      </c>
      <c r="E126" s="19"/>
      <c r="F126" s="15"/>
      <c r="G126" s="15"/>
      <c r="H126" s="15">
        <f>D126-G126</f>
        <v>12000</v>
      </c>
    </row>
    <row r="127" spans="1:8" s="32" customFormat="1" ht="24.75">
      <c r="A127" s="84"/>
      <c r="B127" s="231" t="s">
        <v>327</v>
      </c>
      <c r="C127" s="232"/>
      <c r="D127" s="14"/>
      <c r="E127" s="19"/>
      <c r="F127" s="15"/>
      <c r="G127" s="15"/>
      <c r="H127" s="15"/>
    </row>
    <row r="128" spans="1:8" s="32" customFormat="1" ht="24.75">
      <c r="A128" s="84"/>
      <c r="B128" s="161" t="s">
        <v>311</v>
      </c>
      <c r="C128" s="160" t="s">
        <v>196</v>
      </c>
      <c r="D128" s="14">
        <v>30000</v>
      </c>
      <c r="E128" s="19"/>
      <c r="F128" s="15"/>
      <c r="G128" s="15"/>
      <c r="H128" s="15">
        <f>D128-G128</f>
        <v>30000</v>
      </c>
    </row>
    <row r="129" spans="1:8" s="32" customFormat="1" ht="24.75">
      <c r="A129" s="158"/>
      <c r="B129" s="231" t="s">
        <v>328</v>
      </c>
      <c r="C129" s="232"/>
      <c r="D129" s="14"/>
      <c r="E129" s="19"/>
      <c r="F129" s="15"/>
      <c r="G129" s="15"/>
      <c r="H129" s="15"/>
    </row>
    <row r="130" spans="1:9" s="32" customFormat="1" ht="24.75" customHeight="1">
      <c r="A130" s="114">
        <v>21</v>
      </c>
      <c r="B130" s="118" t="s">
        <v>250</v>
      </c>
      <c r="C130" s="118"/>
      <c r="D130" s="118"/>
      <c r="E130" s="148"/>
      <c r="F130" s="148"/>
      <c r="G130" s="148"/>
      <c r="H130" s="148"/>
      <c r="I130" s="149"/>
    </row>
    <row r="131" spans="1:9" s="32" customFormat="1" ht="24.75" customHeight="1">
      <c r="A131" s="114"/>
      <c r="B131" s="163" t="s">
        <v>312</v>
      </c>
      <c r="C131" s="109" t="s">
        <v>206</v>
      </c>
      <c r="D131" s="162">
        <v>40000</v>
      </c>
      <c r="E131" s="148"/>
      <c r="F131" s="148"/>
      <c r="G131" s="148"/>
      <c r="H131" s="15">
        <f>D131-G131</f>
        <v>40000</v>
      </c>
      <c r="I131" s="149"/>
    </row>
    <row r="132" spans="1:9" s="32" customFormat="1" ht="24.75" customHeight="1">
      <c r="A132" s="114"/>
      <c r="B132" s="231" t="s">
        <v>329</v>
      </c>
      <c r="C132" s="232"/>
      <c r="D132" s="162"/>
      <c r="E132" s="148"/>
      <c r="F132" s="148"/>
      <c r="G132" s="148"/>
      <c r="H132" s="15"/>
      <c r="I132" s="149"/>
    </row>
    <row r="133" spans="1:8" s="32" customFormat="1" ht="24.75">
      <c r="A133" s="84"/>
      <c r="B133" s="100" t="s">
        <v>313</v>
      </c>
      <c r="C133" s="122" t="s">
        <v>205</v>
      </c>
      <c r="D133" s="14">
        <v>60000</v>
      </c>
      <c r="E133" s="19"/>
      <c r="F133" s="15"/>
      <c r="G133" s="15"/>
      <c r="H133" s="15">
        <f>D133-G133</f>
        <v>60000</v>
      </c>
    </row>
    <row r="134" spans="1:8" s="32" customFormat="1" ht="24.75">
      <c r="A134" s="84"/>
      <c r="B134" s="121" t="s">
        <v>314</v>
      </c>
      <c r="C134" s="109" t="s">
        <v>206</v>
      </c>
      <c r="D134" s="14">
        <v>30000</v>
      </c>
      <c r="E134" s="19"/>
      <c r="F134" s="15"/>
      <c r="G134" s="15"/>
      <c r="H134" s="15">
        <f>D134-G134</f>
        <v>30000</v>
      </c>
    </row>
    <row r="135" spans="1:8" s="32" customFormat="1" ht="24.75">
      <c r="A135" s="84"/>
      <c r="B135" s="121" t="s">
        <v>315</v>
      </c>
      <c r="C135" s="109" t="s">
        <v>206</v>
      </c>
      <c r="D135" s="14">
        <v>20000</v>
      </c>
      <c r="E135" s="19"/>
      <c r="F135" s="15"/>
      <c r="G135" s="15"/>
      <c r="H135" s="15">
        <f>D135-G135</f>
        <v>20000</v>
      </c>
    </row>
    <row r="136" spans="1:8" s="32" customFormat="1" ht="24.75">
      <c r="A136" s="84"/>
      <c r="B136" s="231" t="s">
        <v>330</v>
      </c>
      <c r="C136" s="232"/>
      <c r="D136" s="14"/>
      <c r="E136" s="19"/>
      <c r="F136" s="15"/>
      <c r="G136" s="15"/>
      <c r="H136" s="15"/>
    </row>
    <row r="137" spans="1:8" s="32" customFormat="1" ht="24.75">
      <c r="A137" s="84"/>
      <c r="B137" s="121" t="s">
        <v>316</v>
      </c>
      <c r="C137" s="109" t="s">
        <v>207</v>
      </c>
      <c r="D137" s="14">
        <v>20000</v>
      </c>
      <c r="E137" s="19"/>
      <c r="F137" s="15"/>
      <c r="G137" s="15">
        <v>20000</v>
      </c>
      <c r="H137" s="15">
        <f>D137-G137</f>
        <v>0</v>
      </c>
    </row>
    <row r="138" spans="1:8" s="32" customFormat="1" ht="24.75">
      <c r="A138" s="84"/>
      <c r="B138" s="100" t="s">
        <v>317</v>
      </c>
      <c r="C138" s="122" t="s">
        <v>192</v>
      </c>
      <c r="D138" s="14">
        <v>119100</v>
      </c>
      <c r="E138" s="19"/>
      <c r="F138" s="15"/>
      <c r="G138" s="15"/>
      <c r="H138" s="15">
        <f>D138-G138</f>
        <v>119100</v>
      </c>
    </row>
    <row r="139" spans="1:8" s="32" customFormat="1" ht="24.75">
      <c r="A139" s="84"/>
      <c r="B139" s="121" t="s">
        <v>318</v>
      </c>
      <c r="C139" s="109" t="s">
        <v>206</v>
      </c>
      <c r="D139" s="14">
        <v>21950</v>
      </c>
      <c r="E139" s="19"/>
      <c r="F139" s="15"/>
      <c r="G139" s="15"/>
      <c r="H139" s="15">
        <f>D139-G139</f>
        <v>21950</v>
      </c>
    </row>
    <row r="140" spans="1:10" s="123" customFormat="1" ht="24.75" customHeight="1">
      <c r="A140" s="114">
        <v>22</v>
      </c>
      <c r="B140" s="118" t="s">
        <v>251</v>
      </c>
      <c r="C140" s="124"/>
      <c r="D140" s="124"/>
      <c r="E140" s="150"/>
      <c r="F140" s="150"/>
      <c r="G140" s="150"/>
      <c r="H140" s="150"/>
      <c r="I140" s="149"/>
      <c r="J140" s="115"/>
    </row>
    <row r="141" spans="1:8" s="32" customFormat="1" ht="24.75">
      <c r="A141" s="84"/>
      <c r="B141" s="16" t="s">
        <v>208</v>
      </c>
      <c r="C141" s="108" t="s">
        <v>210</v>
      </c>
      <c r="D141" s="14">
        <v>18535</v>
      </c>
      <c r="E141" s="19"/>
      <c r="F141" s="15"/>
      <c r="G141" s="15">
        <v>18535</v>
      </c>
      <c r="H141" s="15">
        <f>D141-G141</f>
        <v>0</v>
      </c>
    </row>
    <row r="142" spans="1:8" s="32" customFormat="1" ht="24.75">
      <c r="A142" s="84"/>
      <c r="B142" s="16" t="s">
        <v>209</v>
      </c>
      <c r="C142" s="108" t="s">
        <v>211</v>
      </c>
      <c r="D142" s="14">
        <v>20000</v>
      </c>
      <c r="E142" s="19"/>
      <c r="F142" s="15"/>
      <c r="G142" s="15"/>
      <c r="H142" s="15">
        <f>D142-G142</f>
        <v>20000</v>
      </c>
    </row>
    <row r="143" spans="1:8" s="32" customFormat="1" ht="24.75">
      <c r="A143" s="84"/>
      <c r="B143" s="16" t="s">
        <v>301</v>
      </c>
      <c r="C143" s="109" t="s">
        <v>192</v>
      </c>
      <c r="D143" s="14">
        <v>46900</v>
      </c>
      <c r="E143" s="19"/>
      <c r="F143" s="15"/>
      <c r="G143" s="15"/>
      <c r="H143" s="15">
        <f>D143-G143</f>
        <v>46900</v>
      </c>
    </row>
    <row r="144" spans="1:8" s="32" customFormat="1" ht="24.75">
      <c r="A144" s="84"/>
      <c r="B144" s="16" t="s">
        <v>302</v>
      </c>
      <c r="C144" s="122" t="s">
        <v>213</v>
      </c>
      <c r="D144" s="14">
        <v>10000</v>
      </c>
      <c r="E144" s="19"/>
      <c r="F144" s="15"/>
      <c r="G144" s="15"/>
      <c r="H144" s="15">
        <f>D144-G144</f>
        <v>10000</v>
      </c>
    </row>
    <row r="145" spans="1:8" s="32" customFormat="1" ht="24.75">
      <c r="A145" s="84"/>
      <c r="B145" s="231" t="s">
        <v>331</v>
      </c>
      <c r="C145" s="232"/>
      <c r="D145" s="14"/>
      <c r="E145" s="19"/>
      <c r="F145" s="15"/>
      <c r="G145" s="15"/>
      <c r="H145" s="15"/>
    </row>
    <row r="146" spans="1:8" s="32" customFormat="1" ht="24.75">
      <c r="A146" s="84"/>
      <c r="B146" s="16" t="s">
        <v>303</v>
      </c>
      <c r="C146" s="109" t="s">
        <v>214</v>
      </c>
      <c r="D146" s="14">
        <v>50000</v>
      </c>
      <c r="E146" s="19"/>
      <c r="F146" s="15"/>
      <c r="G146" s="15"/>
      <c r="H146" s="15">
        <f>D146-G146</f>
        <v>50000</v>
      </c>
    </row>
    <row r="147" spans="1:8" s="32" customFormat="1" ht="24.75">
      <c r="A147" s="84"/>
      <c r="B147" s="16" t="s">
        <v>304</v>
      </c>
      <c r="C147" s="109" t="s">
        <v>214</v>
      </c>
      <c r="D147" s="14">
        <v>30000</v>
      </c>
      <c r="E147" s="19"/>
      <c r="F147" s="15"/>
      <c r="G147" s="15"/>
      <c r="H147" s="15">
        <f>D147-G147</f>
        <v>30000</v>
      </c>
    </row>
    <row r="148" spans="1:8" s="32" customFormat="1" ht="24.75">
      <c r="A148" s="84"/>
      <c r="B148" s="16" t="s">
        <v>308</v>
      </c>
      <c r="C148" s="109" t="s">
        <v>214</v>
      </c>
      <c r="D148" s="14">
        <v>10000</v>
      </c>
      <c r="E148" s="19">
        <v>10000</v>
      </c>
      <c r="F148" s="15"/>
      <c r="G148" s="15"/>
      <c r="H148" s="15">
        <f>D148-G148</f>
        <v>10000</v>
      </c>
    </row>
    <row r="149" spans="1:8" s="32" customFormat="1" ht="24.75">
      <c r="A149" s="84"/>
      <c r="B149" s="231" t="s">
        <v>331</v>
      </c>
      <c r="C149" s="232"/>
      <c r="D149" s="14"/>
      <c r="E149" s="19"/>
      <c r="F149" s="15"/>
      <c r="G149" s="15"/>
      <c r="H149" s="15"/>
    </row>
    <row r="150" spans="1:8" s="32" customFormat="1" ht="24.75">
      <c r="A150" s="84"/>
      <c r="B150" s="16" t="s">
        <v>305</v>
      </c>
      <c r="C150" s="109" t="s">
        <v>215</v>
      </c>
      <c r="D150" s="14">
        <v>100000</v>
      </c>
      <c r="E150" s="19"/>
      <c r="F150" s="15"/>
      <c r="G150" s="15"/>
      <c r="H150" s="15">
        <f>D150-G150</f>
        <v>100000</v>
      </c>
    </row>
    <row r="151" spans="1:8" s="32" customFormat="1" ht="24.75">
      <c r="A151" s="84"/>
      <c r="B151" s="16" t="s">
        <v>306</v>
      </c>
      <c r="C151" s="109" t="s">
        <v>202</v>
      </c>
      <c r="D151" s="14">
        <v>80000</v>
      </c>
      <c r="E151" s="19">
        <v>80000</v>
      </c>
      <c r="F151" s="15"/>
      <c r="G151" s="15"/>
      <c r="H151" s="15">
        <f>D151-G151</f>
        <v>80000</v>
      </c>
    </row>
    <row r="152" spans="1:8" s="32" customFormat="1" ht="24.75">
      <c r="A152" s="84"/>
      <c r="B152" s="231" t="s">
        <v>321</v>
      </c>
      <c r="C152" s="232"/>
      <c r="D152" s="14"/>
      <c r="E152" s="19"/>
      <c r="F152" s="15"/>
      <c r="G152" s="15"/>
      <c r="H152" s="15"/>
    </row>
    <row r="153" spans="1:8" s="32" customFormat="1" ht="24.75">
      <c r="A153" s="84"/>
      <c r="B153" s="16" t="s">
        <v>307</v>
      </c>
      <c r="C153" s="109" t="s">
        <v>202</v>
      </c>
      <c r="D153" s="14">
        <v>70000</v>
      </c>
      <c r="E153" s="19">
        <v>70000</v>
      </c>
      <c r="F153" s="15"/>
      <c r="G153" s="15"/>
      <c r="H153" s="15">
        <f>D153-G153</f>
        <v>70000</v>
      </c>
    </row>
    <row r="154" spans="1:8" s="32" customFormat="1" ht="24.75">
      <c r="A154" s="84"/>
      <c r="B154" s="231" t="s">
        <v>332</v>
      </c>
      <c r="C154" s="232"/>
      <c r="D154" s="14"/>
      <c r="E154" s="19"/>
      <c r="F154" s="15"/>
      <c r="G154" s="15"/>
      <c r="H154" s="15"/>
    </row>
    <row r="155" spans="1:9" s="123" customFormat="1" ht="24.75">
      <c r="A155" s="128">
        <v>23</v>
      </c>
      <c r="B155" s="156" t="s">
        <v>252</v>
      </c>
      <c r="C155" s="155"/>
      <c r="D155" s="157"/>
      <c r="E155" s="151"/>
      <c r="F155" s="147"/>
      <c r="G155" s="147"/>
      <c r="H155" s="147"/>
      <c r="I155" s="32"/>
    </row>
    <row r="156" spans="1:8" s="32" customFormat="1" ht="24.75">
      <c r="A156" s="84"/>
      <c r="B156" s="16" t="s">
        <v>216</v>
      </c>
      <c r="C156" s="122" t="s">
        <v>221</v>
      </c>
      <c r="D156" s="14">
        <v>5000</v>
      </c>
      <c r="E156" s="19"/>
      <c r="F156" s="15"/>
      <c r="G156" s="15"/>
      <c r="H156" s="15">
        <f>D156-G156</f>
        <v>5000</v>
      </c>
    </row>
    <row r="157" spans="1:8" s="32" customFormat="1" ht="24.75">
      <c r="A157" s="84"/>
      <c r="B157" s="16" t="s">
        <v>217</v>
      </c>
      <c r="C157" s="122" t="s">
        <v>221</v>
      </c>
      <c r="D157" s="14">
        <v>457450</v>
      </c>
      <c r="E157" s="19"/>
      <c r="F157" s="15"/>
      <c r="G157" s="15"/>
      <c r="H157" s="15">
        <f>D157-G157</f>
        <v>457450</v>
      </c>
    </row>
    <row r="158" spans="1:8" s="32" customFormat="1" ht="24.75">
      <c r="A158" s="84"/>
      <c r="B158" s="16" t="s">
        <v>218</v>
      </c>
      <c r="C158" s="122" t="s">
        <v>189</v>
      </c>
      <c r="D158" s="14">
        <v>68000</v>
      </c>
      <c r="E158" s="19">
        <v>68000</v>
      </c>
      <c r="F158" s="15"/>
      <c r="G158" s="15"/>
      <c r="H158" s="15">
        <f>D158-G158</f>
        <v>68000</v>
      </c>
    </row>
    <row r="159" spans="1:8" s="32" customFormat="1" ht="24.75">
      <c r="A159" s="84"/>
      <c r="B159" s="16"/>
      <c r="C159" s="122" t="s">
        <v>334</v>
      </c>
      <c r="D159" s="14"/>
      <c r="E159" s="19"/>
      <c r="F159" s="15"/>
      <c r="G159" s="15"/>
      <c r="H159" s="15"/>
    </row>
    <row r="160" spans="1:8" ht="24.75">
      <c r="A160" s="84"/>
      <c r="B160" s="16" t="s">
        <v>294</v>
      </c>
      <c r="C160" s="122" t="s">
        <v>222</v>
      </c>
      <c r="D160" s="14">
        <v>27000</v>
      </c>
      <c r="E160" s="19"/>
      <c r="F160" s="15"/>
      <c r="G160" s="15">
        <f>6750+3375</f>
        <v>10125</v>
      </c>
      <c r="H160" s="15">
        <f>D160-G160</f>
        <v>16875</v>
      </c>
    </row>
    <row r="161" spans="1:8" ht="24.75">
      <c r="A161" s="84"/>
      <c r="B161" s="16" t="s">
        <v>219</v>
      </c>
      <c r="C161" s="122"/>
      <c r="D161" s="14"/>
      <c r="E161" s="19"/>
      <c r="F161" s="15"/>
      <c r="G161" s="15"/>
      <c r="H161" s="15"/>
    </row>
    <row r="162" spans="1:8" ht="24.75">
      <c r="A162" s="84"/>
      <c r="B162" s="16" t="s">
        <v>295</v>
      </c>
      <c r="C162" s="122" t="s">
        <v>223</v>
      </c>
      <c r="D162" s="14">
        <v>16800</v>
      </c>
      <c r="E162" s="19"/>
      <c r="F162" s="15"/>
      <c r="G162" s="15"/>
      <c r="H162" s="15">
        <f>D162-G162</f>
        <v>16800</v>
      </c>
    </row>
    <row r="163" spans="1:8" ht="24.75">
      <c r="A163" s="84"/>
      <c r="B163" s="16" t="s">
        <v>296</v>
      </c>
      <c r="C163" s="122" t="s">
        <v>221</v>
      </c>
      <c r="D163" s="14">
        <v>105800</v>
      </c>
      <c r="E163" s="58"/>
      <c r="F163" s="58"/>
      <c r="G163" s="58"/>
      <c r="H163" s="15">
        <f>D163-G163</f>
        <v>105800</v>
      </c>
    </row>
    <row r="164" spans="1:8" ht="24.75">
      <c r="A164" s="84"/>
      <c r="B164" s="16" t="s">
        <v>220</v>
      </c>
      <c r="C164" s="122"/>
      <c r="D164" s="14"/>
      <c r="E164" s="58"/>
      <c r="F164" s="58"/>
      <c r="G164" s="58"/>
      <c r="H164" s="15"/>
    </row>
    <row r="165" spans="1:8" ht="24.75">
      <c r="A165" s="84"/>
      <c r="B165" s="16" t="s">
        <v>297</v>
      </c>
      <c r="C165" s="122" t="s">
        <v>225</v>
      </c>
      <c r="D165" s="14">
        <v>27000</v>
      </c>
      <c r="E165" s="19"/>
      <c r="F165" s="15"/>
      <c r="G165" s="15"/>
      <c r="H165" s="15">
        <f>D165-G165</f>
        <v>27000</v>
      </c>
    </row>
    <row r="166" spans="1:8" ht="24.75">
      <c r="A166" s="84"/>
      <c r="B166" s="16" t="s">
        <v>298</v>
      </c>
      <c r="C166" s="122" t="s">
        <v>200</v>
      </c>
      <c r="D166" s="14">
        <v>295000</v>
      </c>
      <c r="E166" s="19">
        <v>295000</v>
      </c>
      <c r="F166" s="15"/>
      <c r="G166" s="15"/>
      <c r="H166" s="15">
        <f>D166-G166</f>
        <v>295000</v>
      </c>
    </row>
    <row r="167" spans="1:8" ht="24.75">
      <c r="A167" s="84"/>
      <c r="B167" s="16"/>
      <c r="C167" s="122" t="s">
        <v>335</v>
      </c>
      <c r="D167" s="14"/>
      <c r="E167" s="19"/>
      <c r="F167" s="15"/>
      <c r="G167" s="15"/>
      <c r="H167" s="15"/>
    </row>
    <row r="168" spans="1:8" ht="24.75">
      <c r="A168" s="84"/>
      <c r="B168" s="16" t="s">
        <v>299</v>
      </c>
      <c r="C168" s="122" t="s">
        <v>225</v>
      </c>
      <c r="D168" s="129">
        <v>22200</v>
      </c>
      <c r="E168" s="19"/>
      <c r="F168" s="15"/>
      <c r="G168" s="15"/>
      <c r="H168" s="15">
        <f>D168-G168</f>
        <v>22200</v>
      </c>
    </row>
    <row r="169" spans="1:8" ht="24.75">
      <c r="A169" s="84"/>
      <c r="B169" s="16" t="s">
        <v>300</v>
      </c>
      <c r="C169" s="122" t="s">
        <v>226</v>
      </c>
      <c r="D169" s="129">
        <v>24000</v>
      </c>
      <c r="E169" s="19"/>
      <c r="F169" s="15"/>
      <c r="G169" s="15"/>
      <c r="H169" s="15">
        <f>D169-G169</f>
        <v>24000</v>
      </c>
    </row>
    <row r="170" spans="1:8" ht="24.75">
      <c r="A170" s="84"/>
      <c r="B170" s="16" t="s">
        <v>253</v>
      </c>
      <c r="C170" s="122" t="s">
        <v>333</v>
      </c>
      <c r="D170" s="14"/>
      <c r="E170" s="19"/>
      <c r="F170" s="15"/>
      <c r="G170" s="15"/>
      <c r="H170" s="15"/>
    </row>
    <row r="171" spans="1:8" s="131" customFormat="1" ht="24.75">
      <c r="A171" s="130">
        <v>24</v>
      </c>
      <c r="B171" s="242" t="s">
        <v>254</v>
      </c>
      <c r="C171" s="243"/>
      <c r="D171" s="243"/>
      <c r="E171" s="243"/>
      <c r="F171" s="243"/>
      <c r="G171" s="243"/>
      <c r="H171" s="244"/>
    </row>
    <row r="172" spans="1:8" ht="24.75">
      <c r="A172" s="84"/>
      <c r="B172" s="135" t="s">
        <v>227</v>
      </c>
      <c r="C172" s="108" t="s">
        <v>201</v>
      </c>
      <c r="D172" s="14">
        <v>197568</v>
      </c>
      <c r="E172" s="19"/>
      <c r="F172" s="15"/>
      <c r="G172" s="15">
        <v>182800</v>
      </c>
      <c r="H172" s="15">
        <f aca="true" t="shared" si="3" ref="H172:H177">D172-G172</f>
        <v>14768</v>
      </c>
    </row>
    <row r="173" spans="1:8" ht="24.75">
      <c r="A173" s="84"/>
      <c r="B173" s="135" t="s">
        <v>228</v>
      </c>
      <c r="C173" s="108" t="s">
        <v>195</v>
      </c>
      <c r="D173" s="14">
        <v>99930</v>
      </c>
      <c r="E173" s="19"/>
      <c r="F173" s="15"/>
      <c r="G173" s="15"/>
      <c r="H173" s="15">
        <f t="shared" si="3"/>
        <v>99930</v>
      </c>
    </row>
    <row r="174" spans="1:8" ht="24.75">
      <c r="A174" s="84"/>
      <c r="B174" s="138" t="s">
        <v>291</v>
      </c>
      <c r="C174" s="108" t="s">
        <v>206</v>
      </c>
      <c r="D174" s="14">
        <v>4220</v>
      </c>
      <c r="E174" s="19"/>
      <c r="F174" s="15"/>
      <c r="G174" s="15"/>
      <c r="H174" s="15">
        <f t="shared" si="3"/>
        <v>4220</v>
      </c>
    </row>
    <row r="175" spans="1:8" ht="24.75">
      <c r="A175" s="84"/>
      <c r="B175" s="138" t="s">
        <v>292</v>
      </c>
      <c r="C175" s="108" t="s">
        <v>230</v>
      </c>
      <c r="D175" s="14">
        <v>19500</v>
      </c>
      <c r="E175" s="19"/>
      <c r="F175" s="15"/>
      <c r="G175" s="15"/>
      <c r="H175" s="15">
        <f t="shared" si="3"/>
        <v>19500</v>
      </c>
    </row>
    <row r="176" spans="1:8" ht="24.75">
      <c r="A176" s="84"/>
      <c r="B176" s="138" t="s">
        <v>293</v>
      </c>
      <c r="C176" s="108" t="s">
        <v>230</v>
      </c>
      <c r="D176" s="14">
        <v>158800</v>
      </c>
      <c r="E176" s="19"/>
      <c r="F176" s="15"/>
      <c r="G176" s="15"/>
      <c r="H176" s="15">
        <f t="shared" si="3"/>
        <v>158800</v>
      </c>
    </row>
    <row r="177" spans="1:8" ht="24.75">
      <c r="A177" s="84"/>
      <c r="B177" s="164" t="s">
        <v>336</v>
      </c>
      <c r="C177" s="108" t="s">
        <v>319</v>
      </c>
      <c r="D177" s="73">
        <v>1182889</v>
      </c>
      <c r="E177" s="152"/>
      <c r="F177" s="33"/>
      <c r="G177" s="33"/>
      <c r="H177" s="33">
        <f t="shared" si="3"/>
        <v>1182889</v>
      </c>
    </row>
    <row r="178" spans="1:8" ht="24.75">
      <c r="A178" s="114">
        <v>25</v>
      </c>
      <c r="B178" s="166" t="s">
        <v>244</v>
      </c>
      <c r="C178" s="132"/>
      <c r="D178" s="133"/>
      <c r="E178" s="152"/>
      <c r="F178" s="33"/>
      <c r="G178" s="33"/>
      <c r="H178" s="33"/>
    </row>
    <row r="179" spans="1:8" ht="24.75">
      <c r="A179" s="127"/>
      <c r="B179" s="138" t="s">
        <v>255</v>
      </c>
      <c r="C179" s="125" t="s">
        <v>233</v>
      </c>
      <c r="D179" s="14">
        <v>2350000</v>
      </c>
      <c r="E179" s="19"/>
      <c r="F179" s="15"/>
      <c r="G179" s="15"/>
      <c r="H179" s="15">
        <f>D179-SUM(G180:G193)</f>
        <v>1360804.59</v>
      </c>
    </row>
    <row r="180" spans="1:8" ht="24.75">
      <c r="A180" s="127"/>
      <c r="B180" s="138" t="s">
        <v>276</v>
      </c>
      <c r="C180" s="125"/>
      <c r="D180" s="14"/>
      <c r="E180" s="19"/>
      <c r="F180" s="15"/>
      <c r="G180" s="15">
        <v>193171.9</v>
      </c>
      <c r="H180" s="15"/>
    </row>
    <row r="181" spans="1:8" ht="24.75">
      <c r="A181" s="127"/>
      <c r="B181" s="138" t="s">
        <v>277</v>
      </c>
      <c r="C181" s="125"/>
      <c r="D181" s="14"/>
      <c r="E181" s="19"/>
      <c r="F181" s="15"/>
      <c r="G181" s="15">
        <v>125455.55</v>
      </c>
      <c r="H181" s="15"/>
    </row>
    <row r="182" spans="1:8" ht="24.75">
      <c r="A182" s="127"/>
      <c r="B182" s="138" t="s">
        <v>278</v>
      </c>
      <c r="C182" s="125"/>
      <c r="D182" s="14"/>
      <c r="E182" s="19"/>
      <c r="F182" s="15"/>
      <c r="G182" s="15"/>
      <c r="H182" s="15"/>
    </row>
    <row r="183" spans="1:8" ht="24.75">
      <c r="A183" s="127"/>
      <c r="B183" s="138" t="s">
        <v>279</v>
      </c>
      <c r="C183" s="125"/>
      <c r="D183" s="14"/>
      <c r="E183" s="19"/>
      <c r="F183" s="15"/>
      <c r="G183" s="15">
        <v>43458.5</v>
      </c>
      <c r="H183" s="15"/>
    </row>
    <row r="184" spans="1:8" ht="24.75">
      <c r="A184" s="127"/>
      <c r="B184" s="138" t="s">
        <v>280</v>
      </c>
      <c r="C184" s="125"/>
      <c r="D184" s="14"/>
      <c r="E184" s="19"/>
      <c r="F184" s="15"/>
      <c r="G184" s="15">
        <v>44060.54</v>
      </c>
      <c r="H184" s="15"/>
    </row>
    <row r="185" spans="1:8" ht="24.75">
      <c r="A185" s="127"/>
      <c r="B185" s="138" t="s">
        <v>281</v>
      </c>
      <c r="C185" s="125"/>
      <c r="D185" s="14"/>
      <c r="E185" s="19"/>
      <c r="F185" s="15"/>
      <c r="G185" s="15">
        <v>20700</v>
      </c>
      <c r="H185" s="15"/>
    </row>
    <row r="186" spans="1:8" ht="24.75">
      <c r="A186" s="127"/>
      <c r="B186" s="138" t="s">
        <v>282</v>
      </c>
      <c r="C186" s="125"/>
      <c r="D186" s="14"/>
      <c r="E186" s="19"/>
      <c r="F186" s="15"/>
      <c r="G186" s="15">
        <v>1050</v>
      </c>
      <c r="H186" s="15"/>
    </row>
    <row r="187" spans="1:8" ht="24.75">
      <c r="A187" s="127"/>
      <c r="B187" s="138" t="s">
        <v>283</v>
      </c>
      <c r="C187" s="125"/>
      <c r="D187" s="14"/>
      <c r="E187" s="19"/>
      <c r="F187" s="15"/>
      <c r="G187" s="15">
        <v>38776</v>
      </c>
      <c r="H187" s="15"/>
    </row>
    <row r="188" spans="1:8" ht="24.75">
      <c r="A188" s="127"/>
      <c r="B188" s="138" t="s">
        <v>284</v>
      </c>
      <c r="C188" s="125"/>
      <c r="D188" s="14"/>
      <c r="E188" s="19"/>
      <c r="F188" s="15"/>
      <c r="G188" s="15"/>
      <c r="H188" s="15"/>
    </row>
    <row r="189" spans="1:8" ht="24.75">
      <c r="A189" s="127"/>
      <c r="B189" s="138" t="s">
        <v>285</v>
      </c>
      <c r="C189" s="125"/>
      <c r="D189" s="14"/>
      <c r="E189" s="19"/>
      <c r="F189" s="15"/>
      <c r="G189" s="15">
        <v>361861.63</v>
      </c>
      <c r="H189" s="15"/>
    </row>
    <row r="190" spans="1:8" ht="24.75">
      <c r="A190" s="127"/>
      <c r="B190" s="138" t="s">
        <v>286</v>
      </c>
      <c r="C190" s="125"/>
      <c r="D190" s="14"/>
      <c r="E190" s="19"/>
      <c r="F190" s="15"/>
      <c r="G190" s="15">
        <v>26445.35</v>
      </c>
      <c r="H190" s="15"/>
    </row>
    <row r="191" spans="1:8" ht="24.75">
      <c r="A191" s="127"/>
      <c r="B191" s="138" t="s">
        <v>287</v>
      </c>
      <c r="C191" s="125"/>
      <c r="D191" s="14"/>
      <c r="E191" s="19"/>
      <c r="F191" s="15"/>
      <c r="G191" s="15">
        <v>46009.94</v>
      </c>
      <c r="H191" s="15"/>
    </row>
    <row r="192" spans="1:8" ht="24.75">
      <c r="A192" s="127"/>
      <c r="B192" s="138" t="s">
        <v>288</v>
      </c>
      <c r="C192" s="125"/>
      <c r="D192" s="14"/>
      <c r="E192" s="19"/>
      <c r="F192" s="15"/>
      <c r="G192" s="15">
        <v>36094</v>
      </c>
      <c r="H192" s="15"/>
    </row>
    <row r="193" spans="1:8" ht="24.75">
      <c r="A193" s="127"/>
      <c r="B193" s="138" t="s">
        <v>289</v>
      </c>
      <c r="C193" s="125"/>
      <c r="D193" s="14"/>
      <c r="E193" s="19"/>
      <c r="F193" s="15"/>
      <c r="G193" s="15">
        <v>52112</v>
      </c>
      <c r="H193" s="15"/>
    </row>
    <row r="194" spans="1:8" ht="24.75">
      <c r="A194" s="127"/>
      <c r="B194" s="138" t="s">
        <v>290</v>
      </c>
      <c r="C194" s="125"/>
      <c r="D194" s="14"/>
      <c r="E194" s="19"/>
      <c r="F194" s="15"/>
      <c r="G194" s="15"/>
      <c r="H194" s="15"/>
    </row>
    <row r="195" spans="1:8" ht="24.75">
      <c r="A195" s="127"/>
      <c r="B195" s="139" t="s">
        <v>256</v>
      </c>
      <c r="C195" s="108" t="s">
        <v>234</v>
      </c>
      <c r="D195" s="14">
        <v>14100</v>
      </c>
      <c r="E195" s="19"/>
      <c r="F195" s="15"/>
      <c r="G195" s="15"/>
      <c r="H195" s="15">
        <f>D195-G195</f>
        <v>14100</v>
      </c>
    </row>
    <row r="196" spans="1:8" ht="24.75">
      <c r="A196" s="127"/>
      <c r="B196" s="139" t="s">
        <v>257</v>
      </c>
      <c r="C196" s="125"/>
      <c r="D196" s="14"/>
      <c r="E196" s="19"/>
      <c r="F196" s="15"/>
      <c r="G196" s="15"/>
      <c r="H196" s="15"/>
    </row>
    <row r="197" spans="1:8" ht="24.75">
      <c r="A197" s="120"/>
      <c r="B197" s="28" t="s">
        <v>258</v>
      </c>
      <c r="C197" s="122" t="s">
        <v>234</v>
      </c>
      <c r="D197" s="14">
        <v>15850</v>
      </c>
      <c r="E197" s="19"/>
      <c r="F197" s="15"/>
      <c r="G197" s="15"/>
      <c r="H197" s="15">
        <f>D197-G197</f>
        <v>15850</v>
      </c>
    </row>
    <row r="198" spans="1:8" ht="24.75">
      <c r="A198" s="127"/>
      <c r="B198" s="139" t="s">
        <v>259</v>
      </c>
      <c r="C198" s="108" t="s">
        <v>231</v>
      </c>
      <c r="D198" s="14">
        <v>6500</v>
      </c>
      <c r="E198" s="19"/>
      <c r="F198" s="15"/>
      <c r="G198" s="15"/>
      <c r="H198" s="15">
        <f>D198-G198</f>
        <v>6500</v>
      </c>
    </row>
    <row r="199" spans="1:8" ht="24.75">
      <c r="A199" s="127"/>
      <c r="B199" s="138" t="s">
        <v>260</v>
      </c>
      <c r="C199" s="108" t="s">
        <v>211</v>
      </c>
      <c r="D199" s="14">
        <v>16960</v>
      </c>
      <c r="E199" s="19"/>
      <c r="F199" s="15"/>
      <c r="G199" s="15">
        <v>9000</v>
      </c>
      <c r="H199" s="15">
        <f>D199-G199</f>
        <v>7960</v>
      </c>
    </row>
    <row r="200" spans="1:8" ht="24.75">
      <c r="A200" s="127"/>
      <c r="B200" s="139" t="s">
        <v>232</v>
      </c>
      <c r="C200" s="108"/>
      <c r="D200" s="14"/>
      <c r="E200" s="19"/>
      <c r="F200" s="15"/>
      <c r="G200" s="15"/>
      <c r="H200" s="15"/>
    </row>
    <row r="201" spans="1:8" ht="24.75">
      <c r="A201" s="127"/>
      <c r="B201" s="138" t="s">
        <v>261</v>
      </c>
      <c r="C201" s="108" t="s">
        <v>235</v>
      </c>
      <c r="D201" s="14">
        <v>190000</v>
      </c>
      <c r="E201" s="19"/>
      <c r="F201" s="15"/>
      <c r="G201" s="15">
        <v>97600</v>
      </c>
      <c r="H201" s="15">
        <f>D201-G201</f>
        <v>92400</v>
      </c>
    </row>
    <row r="202" spans="1:8" ht="24.75">
      <c r="A202" s="127"/>
      <c r="B202" s="138" t="s">
        <v>262</v>
      </c>
      <c r="C202" s="108" t="s">
        <v>230</v>
      </c>
      <c r="D202" s="14">
        <v>19800</v>
      </c>
      <c r="E202" s="19"/>
      <c r="F202" s="15"/>
      <c r="G202" s="15"/>
      <c r="H202" s="15">
        <f>D202-G202</f>
        <v>19800</v>
      </c>
    </row>
    <row r="203" spans="1:8" ht="24.75">
      <c r="A203" s="127"/>
      <c r="B203" s="138" t="s">
        <v>263</v>
      </c>
      <c r="C203" s="108" t="s">
        <v>230</v>
      </c>
      <c r="D203" s="14">
        <v>20000</v>
      </c>
      <c r="E203" s="19"/>
      <c r="F203" s="15"/>
      <c r="G203" s="15"/>
      <c r="H203" s="15">
        <f>D203-G203</f>
        <v>20000</v>
      </c>
    </row>
    <row r="204" spans="1:8" ht="24.75">
      <c r="A204" s="127"/>
      <c r="B204" s="138" t="s">
        <v>264</v>
      </c>
      <c r="C204" s="108" t="s">
        <v>229</v>
      </c>
      <c r="D204" s="14">
        <v>34000</v>
      </c>
      <c r="E204" s="19"/>
      <c r="F204" s="15"/>
      <c r="G204" s="15">
        <v>29500</v>
      </c>
      <c r="H204" s="15">
        <f>D204-G204</f>
        <v>4500</v>
      </c>
    </row>
    <row r="205" spans="1:8" ht="24.75">
      <c r="A205" s="114">
        <v>26</v>
      </c>
      <c r="B205" s="107" t="s">
        <v>245</v>
      </c>
      <c r="C205" s="132"/>
      <c r="D205" s="133"/>
      <c r="E205" s="152"/>
      <c r="F205" s="33"/>
      <c r="G205" s="33"/>
      <c r="H205" s="33"/>
    </row>
    <row r="206" spans="1:8" ht="24.75">
      <c r="A206" s="127"/>
      <c r="B206" s="100" t="s">
        <v>265</v>
      </c>
      <c r="C206" s="108" t="s">
        <v>236</v>
      </c>
      <c r="D206" s="14">
        <v>150125</v>
      </c>
      <c r="E206" s="19">
        <f>8472+3453+76000</f>
        <v>87925</v>
      </c>
      <c r="F206" s="15"/>
      <c r="G206" s="15">
        <v>97405</v>
      </c>
      <c r="H206" s="15">
        <f>D206-G206</f>
        <v>52720</v>
      </c>
    </row>
    <row r="207" spans="1:8" ht="24.75">
      <c r="A207" s="128">
        <v>27</v>
      </c>
      <c r="B207" s="107" t="s">
        <v>246</v>
      </c>
      <c r="C207" s="31"/>
      <c r="D207" s="72"/>
      <c r="E207" s="19"/>
      <c r="F207" s="15"/>
      <c r="G207" s="15"/>
      <c r="H207" s="15"/>
    </row>
    <row r="208" spans="1:8" ht="24.75">
      <c r="A208" s="127">
        <v>1</v>
      </c>
      <c r="B208" s="16" t="s">
        <v>266</v>
      </c>
      <c r="C208" s="108" t="s">
        <v>238</v>
      </c>
      <c r="D208" s="14">
        <v>84160</v>
      </c>
      <c r="E208" s="19"/>
      <c r="F208" s="15"/>
      <c r="G208" s="15">
        <v>84160</v>
      </c>
      <c r="H208" s="15">
        <f>D208-G208</f>
        <v>0</v>
      </c>
    </row>
    <row r="209" spans="1:8" ht="24.75">
      <c r="A209" s="140">
        <v>28</v>
      </c>
      <c r="B209" s="245" t="s">
        <v>247</v>
      </c>
      <c r="C209" s="246"/>
      <c r="D209" s="246"/>
      <c r="E209" s="246"/>
      <c r="F209" s="246"/>
      <c r="G209" s="246"/>
      <c r="H209" s="247"/>
    </row>
    <row r="210" spans="1:8" ht="24.75">
      <c r="A210" s="120"/>
      <c r="B210" s="143" t="s">
        <v>267</v>
      </c>
      <c r="C210" s="109" t="s">
        <v>224</v>
      </c>
      <c r="D210" s="14">
        <v>2640</v>
      </c>
      <c r="E210" s="19"/>
      <c r="F210" s="15"/>
      <c r="G210" s="15"/>
      <c r="H210" s="15">
        <f>D210-G210</f>
        <v>2640</v>
      </c>
    </row>
    <row r="211" spans="1:8" ht="24.75">
      <c r="A211" s="141">
        <v>29</v>
      </c>
      <c r="B211" s="142" t="s">
        <v>248</v>
      </c>
      <c r="C211" s="134"/>
      <c r="D211" s="119"/>
      <c r="E211" s="19"/>
      <c r="F211" s="15"/>
      <c r="G211" s="15"/>
      <c r="H211" s="15"/>
    </row>
    <row r="212" spans="1:8" ht="24.75">
      <c r="A212" s="120"/>
      <c r="B212" s="16" t="s">
        <v>239</v>
      </c>
      <c r="C212" s="144" t="s">
        <v>222</v>
      </c>
      <c r="D212" s="14">
        <v>143640</v>
      </c>
      <c r="E212" s="19"/>
      <c r="F212" s="15"/>
      <c r="G212" s="15">
        <v>16560</v>
      </c>
      <c r="H212" s="15">
        <f>D212-G212</f>
        <v>127080</v>
      </c>
    </row>
    <row r="213" spans="1:8" ht="24.75">
      <c r="A213" s="120"/>
      <c r="B213" s="16" t="s">
        <v>268</v>
      </c>
      <c r="C213" s="122" t="s">
        <v>212</v>
      </c>
      <c r="D213" s="14">
        <v>241000</v>
      </c>
      <c r="E213" s="19"/>
      <c r="F213" s="15"/>
      <c r="G213" s="15">
        <v>79360</v>
      </c>
      <c r="H213" s="15">
        <f>D213-G213</f>
        <v>161640</v>
      </c>
    </row>
    <row r="214" spans="1:8" ht="24.75">
      <c r="A214" s="120"/>
      <c r="B214" s="233" t="s">
        <v>269</v>
      </c>
      <c r="C214" s="234"/>
      <c r="D214" s="14"/>
      <c r="E214" s="19"/>
      <c r="F214" s="15"/>
      <c r="G214" s="15"/>
      <c r="H214" s="15"/>
    </row>
    <row r="215" spans="1:8" ht="24.75">
      <c r="A215" s="120"/>
      <c r="B215" s="16" t="s">
        <v>270</v>
      </c>
      <c r="C215" s="29"/>
      <c r="D215" s="14"/>
      <c r="E215" s="19"/>
      <c r="F215" s="15"/>
      <c r="G215" s="15"/>
      <c r="H215" s="15"/>
    </row>
    <row r="216" spans="1:8" ht="24.75">
      <c r="A216" s="120"/>
      <c r="B216" s="16" t="s">
        <v>271</v>
      </c>
      <c r="C216" s="122" t="s">
        <v>189</v>
      </c>
      <c r="D216" s="14">
        <v>95400</v>
      </c>
      <c r="E216" s="19"/>
      <c r="F216" s="15"/>
      <c r="G216" s="15">
        <v>29425</v>
      </c>
      <c r="H216" s="15">
        <f>D216-G216</f>
        <v>65975</v>
      </c>
    </row>
    <row r="217" spans="1:8" ht="24.75">
      <c r="A217" s="120"/>
      <c r="B217" s="16" t="s">
        <v>272</v>
      </c>
      <c r="C217" s="122" t="s">
        <v>240</v>
      </c>
      <c r="D217" s="14">
        <v>22500</v>
      </c>
      <c r="E217" s="19"/>
      <c r="F217" s="15"/>
      <c r="G217" s="15"/>
      <c r="H217" s="15">
        <f>D217-G217</f>
        <v>22500</v>
      </c>
    </row>
    <row r="218" spans="1:8" ht="24.75">
      <c r="A218" s="120"/>
      <c r="B218" s="16" t="s">
        <v>273</v>
      </c>
      <c r="C218" s="122" t="s">
        <v>240</v>
      </c>
      <c r="D218" s="14">
        <v>32000</v>
      </c>
      <c r="E218" s="19"/>
      <c r="F218" s="15"/>
      <c r="G218" s="15"/>
      <c r="H218" s="15">
        <f>D218-G218</f>
        <v>32000</v>
      </c>
    </row>
    <row r="219" spans="1:8" ht="24.75">
      <c r="A219" s="120"/>
      <c r="B219" s="145" t="s">
        <v>274</v>
      </c>
      <c r="C219" s="144" t="s">
        <v>237</v>
      </c>
      <c r="D219" s="14">
        <v>77200</v>
      </c>
      <c r="E219" s="19"/>
      <c r="F219" s="15"/>
      <c r="G219" s="15"/>
      <c r="H219" s="15">
        <f>D219-G219</f>
        <v>77200</v>
      </c>
    </row>
    <row r="220" spans="1:8" ht="24.75">
      <c r="A220" s="120"/>
      <c r="B220" s="145" t="s">
        <v>275</v>
      </c>
      <c r="C220" s="144" t="s">
        <v>241</v>
      </c>
      <c r="D220" s="14"/>
      <c r="E220" s="19"/>
      <c r="F220" s="15"/>
      <c r="G220" s="15"/>
      <c r="H220" s="15"/>
    </row>
    <row r="221" spans="1:8" ht="24.75">
      <c r="A221" s="120"/>
      <c r="B221" s="145"/>
      <c r="C221" s="144" t="s">
        <v>242</v>
      </c>
      <c r="D221" s="14"/>
      <c r="E221" s="19"/>
      <c r="F221" s="15"/>
      <c r="G221" s="15"/>
      <c r="H221" s="15"/>
    </row>
    <row r="222" spans="1:8" ht="25.5" thickBot="1">
      <c r="A222" s="120"/>
      <c r="B222" s="145"/>
      <c r="C222" s="144" t="s">
        <v>243</v>
      </c>
      <c r="D222" s="14"/>
      <c r="E222" s="19"/>
      <c r="F222" s="15"/>
      <c r="G222" s="15"/>
      <c r="H222" s="15"/>
    </row>
    <row r="223" spans="1:8" ht="25.5" thickBot="1">
      <c r="A223" s="236" t="s">
        <v>32</v>
      </c>
      <c r="B223" s="237"/>
      <c r="C223" s="91"/>
      <c r="D223" s="90">
        <f>SUM(D24:D91)</f>
        <v>25557073</v>
      </c>
      <c r="E223" s="90">
        <f>SUM(E24:E91)</f>
        <v>25175649</v>
      </c>
      <c r="F223" s="90">
        <f>SUM(F24:F91)</f>
        <v>0</v>
      </c>
      <c r="G223" s="90">
        <f>SUM(G24:G91)</f>
        <v>10989291.3</v>
      </c>
      <c r="H223" s="90">
        <f>SUM(H24:H91)</f>
        <v>13263507.7</v>
      </c>
    </row>
    <row r="224" spans="1:8" ht="24.75">
      <c r="A224" s="83">
        <v>3</v>
      </c>
      <c r="B224" s="25" t="s">
        <v>4</v>
      </c>
      <c r="C224" s="26"/>
      <c r="D224" s="73"/>
      <c r="E224" s="75"/>
      <c r="F224" s="33"/>
      <c r="G224" s="33"/>
      <c r="H224" s="33"/>
    </row>
    <row r="225" spans="1:8" ht="24.75">
      <c r="A225" s="79"/>
      <c r="B225" s="34" t="s">
        <v>19</v>
      </c>
      <c r="C225" s="35"/>
      <c r="D225" s="64"/>
      <c r="E225" s="62"/>
      <c r="F225" s="15"/>
      <c r="G225" s="15"/>
      <c r="H225" s="15"/>
    </row>
    <row r="226" spans="1:8" ht="24.75">
      <c r="A226" s="80">
        <v>30</v>
      </c>
      <c r="B226" s="238" t="s">
        <v>124</v>
      </c>
      <c r="C226" s="239"/>
      <c r="D226" s="64">
        <f>SUM(C228:C244)</f>
        <v>2269000</v>
      </c>
      <c r="E226" s="62"/>
      <c r="F226" s="15"/>
      <c r="G226" s="15"/>
      <c r="H226" s="15"/>
    </row>
    <row r="227" spans="1:8" ht="24.75">
      <c r="A227" s="79"/>
      <c r="B227" s="16" t="s">
        <v>148</v>
      </c>
      <c r="C227" s="17"/>
      <c r="D227" s="64"/>
      <c r="E227" s="62"/>
      <c r="F227" s="15"/>
      <c r="G227" s="15"/>
      <c r="H227" s="15"/>
    </row>
    <row r="228" spans="1:8" ht="24.75">
      <c r="A228" s="79"/>
      <c r="B228" s="100" t="s">
        <v>146</v>
      </c>
      <c r="C228" s="101">
        <v>352000</v>
      </c>
      <c r="D228" s="64"/>
      <c r="E228" s="101">
        <v>352000</v>
      </c>
      <c r="F228" s="15"/>
      <c r="G228" s="15"/>
      <c r="H228" s="15">
        <f>E228-G228</f>
        <v>352000</v>
      </c>
    </row>
    <row r="229" spans="1:8" ht="24.75">
      <c r="A229" s="79"/>
      <c r="B229" s="100" t="s">
        <v>147</v>
      </c>
      <c r="C229" s="101">
        <v>352000</v>
      </c>
      <c r="D229" s="64"/>
      <c r="E229" s="101">
        <v>352000</v>
      </c>
      <c r="F229" s="15"/>
      <c r="G229" s="15"/>
      <c r="H229" s="15">
        <f aca="true" t="shared" si="4" ref="H229:H244">E229-G229</f>
        <v>352000</v>
      </c>
    </row>
    <row r="230" spans="1:8" ht="24.75">
      <c r="A230" s="79"/>
      <c r="B230" s="102" t="s">
        <v>149</v>
      </c>
      <c r="C230" s="101">
        <v>54900</v>
      </c>
      <c r="D230" s="64"/>
      <c r="E230" s="101">
        <v>54900</v>
      </c>
      <c r="F230" s="15"/>
      <c r="G230" s="15"/>
      <c r="H230" s="15">
        <f t="shared" si="4"/>
        <v>54900</v>
      </c>
    </row>
    <row r="231" spans="1:8" ht="24.75">
      <c r="A231" s="79"/>
      <c r="B231" s="102" t="s">
        <v>150</v>
      </c>
      <c r="C231" s="101">
        <v>158794</v>
      </c>
      <c r="D231" s="64"/>
      <c r="E231" s="101">
        <v>158794</v>
      </c>
      <c r="F231" s="15"/>
      <c r="G231" s="15"/>
      <c r="H231" s="15">
        <f t="shared" si="4"/>
        <v>158794</v>
      </c>
    </row>
    <row r="232" spans="1:8" ht="24.75">
      <c r="A232" s="79"/>
      <c r="B232" s="102" t="s">
        <v>85</v>
      </c>
      <c r="C232" s="101">
        <v>68040</v>
      </c>
      <c r="D232" s="64"/>
      <c r="E232" s="101">
        <v>68040</v>
      </c>
      <c r="F232" s="15"/>
      <c r="G232" s="15"/>
      <c r="H232" s="15">
        <f t="shared" si="4"/>
        <v>68040</v>
      </c>
    </row>
    <row r="233" spans="1:8" ht="24.75">
      <c r="A233" s="79"/>
      <c r="B233" s="102" t="s">
        <v>151</v>
      </c>
      <c r="C233" s="101">
        <v>140490</v>
      </c>
      <c r="D233" s="64"/>
      <c r="E233" s="101">
        <v>140490</v>
      </c>
      <c r="F233" s="15"/>
      <c r="G233" s="15">
        <v>140000</v>
      </c>
      <c r="H233" s="15">
        <f t="shared" si="4"/>
        <v>490</v>
      </c>
    </row>
    <row r="234" spans="1:8" ht="24.75">
      <c r="A234" s="79"/>
      <c r="B234" s="102" t="s">
        <v>152</v>
      </c>
      <c r="C234" s="101">
        <v>50500</v>
      </c>
      <c r="D234" s="64"/>
      <c r="E234" s="101">
        <v>50500</v>
      </c>
      <c r="F234" s="15"/>
      <c r="G234" s="15"/>
      <c r="H234" s="15">
        <f t="shared" si="4"/>
        <v>50500</v>
      </c>
    </row>
    <row r="235" spans="1:8" ht="24.75">
      <c r="A235" s="79"/>
      <c r="B235" s="102" t="s">
        <v>153</v>
      </c>
      <c r="C235" s="101">
        <v>62496</v>
      </c>
      <c r="D235" s="64"/>
      <c r="E235" s="101">
        <v>62496</v>
      </c>
      <c r="F235" s="15"/>
      <c r="G235" s="15"/>
      <c r="H235" s="15">
        <f t="shared" si="4"/>
        <v>62496</v>
      </c>
    </row>
    <row r="236" spans="1:8" ht="24.75">
      <c r="A236" s="79"/>
      <c r="B236" s="102" t="s">
        <v>154</v>
      </c>
      <c r="C236" s="101">
        <v>145530</v>
      </c>
      <c r="D236" s="64"/>
      <c r="E236" s="101">
        <v>145530</v>
      </c>
      <c r="F236" s="15"/>
      <c r="G236" s="15"/>
      <c r="H236" s="15">
        <f t="shared" si="4"/>
        <v>145530</v>
      </c>
    </row>
    <row r="237" spans="1:8" ht="24.75">
      <c r="A237" s="79"/>
      <c r="B237" s="102" t="s">
        <v>155</v>
      </c>
      <c r="C237" s="101">
        <v>50500</v>
      </c>
      <c r="D237" s="64"/>
      <c r="E237" s="101">
        <v>50500</v>
      </c>
      <c r="F237" s="15"/>
      <c r="G237" s="15">
        <v>50500</v>
      </c>
      <c r="H237" s="15">
        <f t="shared" si="4"/>
        <v>0</v>
      </c>
    </row>
    <row r="238" spans="1:8" ht="24.75">
      <c r="A238" s="79"/>
      <c r="B238" s="102" t="s">
        <v>156</v>
      </c>
      <c r="C238" s="101">
        <v>89460</v>
      </c>
      <c r="D238" s="64"/>
      <c r="E238" s="101">
        <v>89460</v>
      </c>
      <c r="F238" s="15"/>
      <c r="G238" s="15"/>
      <c r="H238" s="15">
        <f t="shared" si="4"/>
        <v>89460</v>
      </c>
    </row>
    <row r="239" spans="1:8" ht="24.75">
      <c r="A239" s="79"/>
      <c r="B239" s="102" t="s">
        <v>157</v>
      </c>
      <c r="C239" s="101">
        <v>68040</v>
      </c>
      <c r="D239" s="64"/>
      <c r="E239" s="101">
        <v>68040</v>
      </c>
      <c r="F239" s="15"/>
      <c r="G239" s="15"/>
      <c r="H239" s="15">
        <f t="shared" si="4"/>
        <v>68040</v>
      </c>
    </row>
    <row r="240" spans="1:8" ht="24.75">
      <c r="A240" s="79"/>
      <c r="B240" s="102" t="s">
        <v>158</v>
      </c>
      <c r="C240" s="101">
        <v>173250</v>
      </c>
      <c r="D240" s="64"/>
      <c r="E240" s="101">
        <v>173250</v>
      </c>
      <c r="F240" s="15"/>
      <c r="G240" s="15">
        <v>105000</v>
      </c>
      <c r="H240" s="15">
        <f t="shared" si="4"/>
        <v>68250</v>
      </c>
    </row>
    <row r="241" spans="1:8" ht="24.75">
      <c r="A241" s="79"/>
      <c r="B241" s="102" t="s">
        <v>159</v>
      </c>
      <c r="C241" s="101">
        <v>53550</v>
      </c>
      <c r="D241" s="64"/>
      <c r="E241" s="101">
        <v>53550</v>
      </c>
      <c r="F241" s="15"/>
      <c r="G241" s="15"/>
      <c r="H241" s="15">
        <f t="shared" si="4"/>
        <v>53550</v>
      </c>
    </row>
    <row r="242" spans="1:8" ht="24.75">
      <c r="A242" s="79"/>
      <c r="B242" s="102" t="s">
        <v>160</v>
      </c>
      <c r="C242" s="101">
        <v>341850</v>
      </c>
      <c r="D242" s="64"/>
      <c r="E242" s="101">
        <v>341850</v>
      </c>
      <c r="F242" s="15"/>
      <c r="G242" s="15"/>
      <c r="H242" s="15">
        <f t="shared" si="4"/>
        <v>341850</v>
      </c>
    </row>
    <row r="243" spans="1:8" ht="24.75">
      <c r="A243" s="79"/>
      <c r="B243" s="102" t="s">
        <v>161</v>
      </c>
      <c r="C243" s="101">
        <v>50500</v>
      </c>
      <c r="D243" s="64"/>
      <c r="E243" s="101">
        <v>50500</v>
      </c>
      <c r="F243" s="15"/>
      <c r="G243" s="15">
        <v>50500</v>
      </c>
      <c r="H243" s="15">
        <f t="shared" si="4"/>
        <v>0</v>
      </c>
    </row>
    <row r="244" spans="1:8" ht="24.75">
      <c r="A244" s="79"/>
      <c r="B244" s="102" t="s">
        <v>162</v>
      </c>
      <c r="C244" s="101">
        <v>57100</v>
      </c>
      <c r="D244" s="64"/>
      <c r="E244" s="101">
        <v>57100</v>
      </c>
      <c r="F244" s="15"/>
      <c r="G244" s="15"/>
      <c r="H244" s="15">
        <f t="shared" si="4"/>
        <v>57100</v>
      </c>
    </row>
    <row r="245" spans="1:8" ht="24.75">
      <c r="A245" s="80">
        <v>31</v>
      </c>
      <c r="B245" s="238" t="s">
        <v>124</v>
      </c>
      <c r="C245" s="239"/>
      <c r="D245" s="64"/>
      <c r="E245" s="62"/>
      <c r="F245" s="15"/>
      <c r="G245" s="15"/>
      <c r="H245" s="15"/>
    </row>
    <row r="246" spans="1:8" ht="24.75">
      <c r="A246" s="80"/>
      <c r="B246" s="16" t="s">
        <v>125</v>
      </c>
      <c r="C246" s="17">
        <f>SUM(D247:D260)</f>
        <v>7396000</v>
      </c>
      <c r="D246" s="64"/>
      <c r="E246" s="62"/>
      <c r="F246" s="15"/>
      <c r="G246" s="15"/>
      <c r="H246" s="15"/>
    </row>
    <row r="247" spans="1:8" ht="24.75">
      <c r="A247" s="80"/>
      <c r="B247" s="16" t="s">
        <v>126</v>
      </c>
      <c r="C247" s="17"/>
      <c r="D247" s="64">
        <v>700000</v>
      </c>
      <c r="E247" s="64">
        <v>700000</v>
      </c>
      <c r="F247" s="15"/>
      <c r="G247" s="15"/>
      <c r="H247" s="15"/>
    </row>
    <row r="248" spans="1:8" ht="24.75">
      <c r="A248" s="80"/>
      <c r="B248" s="16" t="s">
        <v>127</v>
      </c>
      <c r="C248" s="17"/>
      <c r="D248" s="64">
        <v>396000</v>
      </c>
      <c r="E248" s="64"/>
      <c r="F248" s="15"/>
      <c r="G248" s="15"/>
      <c r="H248" s="15"/>
    </row>
    <row r="249" spans="1:8" ht="24.75">
      <c r="A249" s="80"/>
      <c r="B249" s="16" t="s">
        <v>128</v>
      </c>
      <c r="C249" s="17"/>
      <c r="D249" s="64">
        <v>500000</v>
      </c>
      <c r="E249" s="64">
        <v>500000</v>
      </c>
      <c r="F249" s="15"/>
      <c r="G249" s="15"/>
      <c r="H249" s="15"/>
    </row>
    <row r="250" spans="1:8" ht="24.75">
      <c r="A250" s="80"/>
      <c r="B250" s="16" t="s">
        <v>129</v>
      </c>
      <c r="C250" s="17"/>
      <c r="D250" s="64">
        <v>500000</v>
      </c>
      <c r="E250" s="64">
        <v>500000</v>
      </c>
      <c r="F250" s="15"/>
      <c r="G250" s="15"/>
      <c r="H250" s="15"/>
    </row>
    <row r="251" spans="1:8" ht="24.75">
      <c r="A251" s="80"/>
      <c r="B251" s="16" t="s">
        <v>130</v>
      </c>
      <c r="C251" s="17"/>
      <c r="D251" s="64">
        <v>500000</v>
      </c>
      <c r="E251" s="64">
        <v>500000</v>
      </c>
      <c r="F251" s="15"/>
      <c r="G251" s="15"/>
      <c r="H251" s="15"/>
    </row>
    <row r="252" spans="1:8" ht="24.75">
      <c r="A252" s="80"/>
      <c r="B252" s="16" t="s">
        <v>131</v>
      </c>
      <c r="C252" s="17"/>
      <c r="D252" s="64">
        <v>500000</v>
      </c>
      <c r="E252" s="64">
        <v>500000</v>
      </c>
      <c r="F252" s="15"/>
      <c r="G252" s="15"/>
      <c r="H252" s="15"/>
    </row>
    <row r="253" spans="1:8" ht="24.75">
      <c r="A253" s="80"/>
      <c r="B253" s="16" t="s">
        <v>132</v>
      </c>
      <c r="C253" s="17"/>
      <c r="D253" s="64">
        <v>500000</v>
      </c>
      <c r="E253" s="64">
        <v>500000</v>
      </c>
      <c r="F253" s="15"/>
      <c r="G253" s="15"/>
      <c r="H253" s="15"/>
    </row>
    <row r="254" spans="1:8" ht="24.75">
      <c r="A254" s="80"/>
      <c r="B254" s="16" t="s">
        <v>133</v>
      </c>
      <c r="C254" s="17"/>
      <c r="D254" s="64">
        <v>500000</v>
      </c>
      <c r="E254" s="64">
        <v>500000</v>
      </c>
      <c r="F254" s="15"/>
      <c r="G254" s="15"/>
      <c r="H254" s="15"/>
    </row>
    <row r="255" spans="1:8" ht="24.75">
      <c r="A255" s="80"/>
      <c r="B255" s="16" t="s">
        <v>134</v>
      </c>
      <c r="C255" s="17"/>
      <c r="D255" s="64">
        <v>300000</v>
      </c>
      <c r="E255" s="64">
        <v>300000</v>
      </c>
      <c r="F255" s="15"/>
      <c r="G255" s="15"/>
      <c r="H255" s="15"/>
    </row>
    <row r="256" spans="1:8" ht="24.75">
      <c r="A256" s="80"/>
      <c r="B256" s="16" t="s">
        <v>135</v>
      </c>
      <c r="C256" s="17"/>
      <c r="D256" s="64">
        <v>300000</v>
      </c>
      <c r="E256" s="64">
        <v>300000</v>
      </c>
      <c r="F256" s="15"/>
      <c r="G256" s="15"/>
      <c r="H256" s="15"/>
    </row>
    <row r="257" spans="1:8" ht="24.75">
      <c r="A257" s="80"/>
      <c r="B257" s="16" t="s">
        <v>136</v>
      </c>
      <c r="C257" s="17"/>
      <c r="D257" s="64">
        <v>500000</v>
      </c>
      <c r="E257" s="64">
        <v>500000</v>
      </c>
      <c r="F257" s="15"/>
      <c r="G257" s="15"/>
      <c r="H257" s="15"/>
    </row>
    <row r="258" spans="1:8" ht="24.75">
      <c r="A258" s="80"/>
      <c r="B258" s="16" t="s">
        <v>137</v>
      </c>
      <c r="C258" s="17"/>
      <c r="D258" s="64">
        <v>200000</v>
      </c>
      <c r="E258" s="64">
        <v>200000</v>
      </c>
      <c r="F258" s="15"/>
      <c r="G258" s="15"/>
      <c r="H258" s="15"/>
    </row>
    <row r="259" spans="1:8" ht="24.75">
      <c r="A259" s="80"/>
      <c r="B259" s="16" t="s">
        <v>138</v>
      </c>
      <c r="C259" s="17"/>
      <c r="D259" s="64">
        <v>1000000</v>
      </c>
      <c r="E259" s="64"/>
      <c r="F259" s="15"/>
      <c r="G259" s="15"/>
      <c r="H259" s="15"/>
    </row>
    <row r="260" spans="1:8" ht="24.75">
      <c r="A260" s="80"/>
      <c r="B260" s="16" t="s">
        <v>139</v>
      </c>
      <c r="C260" s="17"/>
      <c r="D260" s="64">
        <v>1000000</v>
      </c>
      <c r="E260" s="64"/>
      <c r="F260" s="15"/>
      <c r="G260" s="15"/>
      <c r="H260" s="15"/>
    </row>
    <row r="261" spans="1:8" ht="24.75">
      <c r="A261" s="80"/>
      <c r="B261" s="55" t="s">
        <v>83</v>
      </c>
      <c r="C261" s="17"/>
      <c r="D261" s="103"/>
      <c r="E261" s="63"/>
      <c r="F261" s="15"/>
      <c r="G261" s="15"/>
      <c r="H261" s="58"/>
    </row>
    <row r="262" spans="1:8" ht="24.75">
      <c r="A262" s="85">
        <v>32</v>
      </c>
      <c r="B262" s="240" t="s">
        <v>120</v>
      </c>
      <c r="C262" s="241"/>
      <c r="D262" s="104">
        <f>SUM(C263:C274)</f>
        <v>1857600</v>
      </c>
      <c r="E262" s="63"/>
      <c r="F262" s="15"/>
      <c r="G262" s="15"/>
      <c r="H262" s="15">
        <f>D262-SUM(G263:G274)</f>
        <v>564250</v>
      </c>
    </row>
    <row r="263" spans="1:8" ht="24.75">
      <c r="A263" s="85"/>
      <c r="B263" s="59" t="s">
        <v>101</v>
      </c>
      <c r="C263" s="60">
        <v>154800</v>
      </c>
      <c r="D263" s="104"/>
      <c r="E263" s="63"/>
      <c r="F263" s="15"/>
      <c r="G263" s="15">
        <v>117990</v>
      </c>
      <c r="H263" s="15"/>
    </row>
    <row r="264" spans="1:8" ht="24.75">
      <c r="A264" s="85"/>
      <c r="B264" s="59" t="s">
        <v>102</v>
      </c>
      <c r="C264" s="60">
        <v>154800</v>
      </c>
      <c r="D264" s="104"/>
      <c r="E264" s="63"/>
      <c r="F264" s="15"/>
      <c r="G264" s="15">
        <v>117990</v>
      </c>
      <c r="H264" s="15"/>
    </row>
    <row r="265" spans="1:8" ht="24.75">
      <c r="A265" s="85"/>
      <c r="B265" s="59" t="s">
        <v>103</v>
      </c>
      <c r="C265" s="60">
        <v>154800</v>
      </c>
      <c r="D265" s="104"/>
      <c r="E265" s="63"/>
      <c r="F265" s="15"/>
      <c r="G265" s="15">
        <v>117990</v>
      </c>
      <c r="H265" s="15"/>
    </row>
    <row r="266" spans="1:8" ht="24.75">
      <c r="A266" s="85"/>
      <c r="B266" s="59" t="s">
        <v>104</v>
      </c>
      <c r="C266" s="60">
        <v>154800</v>
      </c>
      <c r="D266" s="104"/>
      <c r="E266" s="63"/>
      <c r="F266" s="15"/>
      <c r="G266" s="15">
        <v>117990</v>
      </c>
      <c r="H266" s="15"/>
    </row>
    <row r="267" spans="1:8" ht="24.75">
      <c r="A267" s="85"/>
      <c r="B267" s="59" t="s">
        <v>105</v>
      </c>
      <c r="C267" s="60">
        <v>154800</v>
      </c>
      <c r="D267" s="104"/>
      <c r="E267" s="63"/>
      <c r="F267" s="15"/>
      <c r="G267" s="15">
        <v>117990</v>
      </c>
      <c r="H267" s="15"/>
    </row>
    <row r="268" spans="1:8" ht="24.75">
      <c r="A268" s="85"/>
      <c r="B268" s="59" t="s">
        <v>106</v>
      </c>
      <c r="C268" s="60">
        <v>154800</v>
      </c>
      <c r="D268" s="104"/>
      <c r="E268" s="63"/>
      <c r="F268" s="15"/>
      <c r="G268" s="15">
        <v>95000</v>
      </c>
      <c r="H268" s="15"/>
    </row>
    <row r="269" spans="1:8" ht="24.75">
      <c r="A269" s="85"/>
      <c r="B269" s="59" t="s">
        <v>107</v>
      </c>
      <c r="C269" s="60">
        <v>154800</v>
      </c>
      <c r="D269" s="104"/>
      <c r="E269" s="63"/>
      <c r="F269" s="15"/>
      <c r="G269" s="15">
        <v>95000</v>
      </c>
      <c r="H269" s="15"/>
    </row>
    <row r="270" spans="1:8" ht="24.75">
      <c r="A270" s="85"/>
      <c r="B270" s="59" t="s">
        <v>108</v>
      </c>
      <c r="C270" s="60">
        <v>154800</v>
      </c>
      <c r="D270" s="104"/>
      <c r="E270" s="63"/>
      <c r="F270" s="15"/>
      <c r="G270" s="15">
        <v>95000</v>
      </c>
      <c r="H270" s="15"/>
    </row>
    <row r="271" spans="1:8" ht="24.75">
      <c r="A271" s="85"/>
      <c r="B271" s="59" t="s">
        <v>109</v>
      </c>
      <c r="C271" s="60">
        <v>154800</v>
      </c>
      <c r="D271" s="104"/>
      <c r="E271" s="63"/>
      <c r="F271" s="15"/>
      <c r="G271" s="15">
        <v>107800</v>
      </c>
      <c r="H271" s="15"/>
    </row>
    <row r="272" spans="1:8" ht="24.75">
      <c r="A272" s="85"/>
      <c r="B272" s="59" t="s">
        <v>110</v>
      </c>
      <c r="C272" s="60">
        <v>154800</v>
      </c>
      <c r="D272" s="104"/>
      <c r="E272" s="63"/>
      <c r="F272" s="15"/>
      <c r="G272" s="15">
        <v>107800</v>
      </c>
      <c r="H272" s="15"/>
    </row>
    <row r="273" spans="1:8" ht="24.75">
      <c r="A273" s="85"/>
      <c r="B273" s="59" t="s">
        <v>111</v>
      </c>
      <c r="C273" s="60">
        <v>154800</v>
      </c>
      <c r="D273" s="104"/>
      <c r="E273" s="63"/>
      <c r="F273" s="15"/>
      <c r="G273" s="15">
        <v>107800</v>
      </c>
      <c r="H273" s="15"/>
    </row>
    <row r="274" spans="1:8" ht="25.5" thickBot="1">
      <c r="A274" s="92"/>
      <c r="B274" s="93" t="s">
        <v>112</v>
      </c>
      <c r="C274" s="94">
        <v>154800</v>
      </c>
      <c r="D274" s="105"/>
      <c r="E274" s="153"/>
      <c r="F274" s="22"/>
      <c r="G274" s="22">
        <v>95000</v>
      </c>
      <c r="H274" s="22"/>
    </row>
    <row r="275" spans="1:8" ht="25.5" thickBot="1">
      <c r="A275" s="235" t="s">
        <v>33</v>
      </c>
      <c r="B275" s="236"/>
      <c r="C275" s="91"/>
      <c r="D275" s="90">
        <f>SUM(D224:D260)</f>
        <v>9665000</v>
      </c>
      <c r="E275" s="90">
        <f>SUM(E224:E260)</f>
        <v>7269000</v>
      </c>
      <c r="F275" s="90">
        <f>SUM(F224:F260)</f>
        <v>0</v>
      </c>
      <c r="G275" s="90">
        <f>SUM(G224:G260)</f>
        <v>346000</v>
      </c>
      <c r="H275" s="90">
        <f>SUM(H224:H260)</f>
        <v>1923000</v>
      </c>
    </row>
    <row r="276" spans="1:8" ht="24.75">
      <c r="A276" s="83">
        <v>4</v>
      </c>
      <c r="B276" s="25" t="s">
        <v>5</v>
      </c>
      <c r="C276" s="26"/>
      <c r="D276" s="73"/>
      <c r="E276" s="33"/>
      <c r="F276" s="33"/>
      <c r="G276" s="33"/>
      <c r="H276" s="33"/>
    </row>
    <row r="277" spans="1:8" ht="24.75">
      <c r="A277" s="80">
        <v>33</v>
      </c>
      <c r="B277" s="250" t="s">
        <v>121</v>
      </c>
      <c r="C277" s="251"/>
      <c r="D277" s="64">
        <v>14444739</v>
      </c>
      <c r="E277" s="15">
        <v>14444739</v>
      </c>
      <c r="F277" s="15"/>
      <c r="G277" s="15">
        <v>14444739</v>
      </c>
      <c r="H277" s="15">
        <f>E277-G277</f>
        <v>0</v>
      </c>
    </row>
    <row r="278" spans="1:8" ht="24.75">
      <c r="A278" s="80">
        <v>34</v>
      </c>
      <c r="B278" s="250" t="s">
        <v>144</v>
      </c>
      <c r="C278" s="251"/>
      <c r="D278" s="64">
        <v>1904500</v>
      </c>
      <c r="E278" s="15">
        <v>1904500</v>
      </c>
      <c r="F278" s="15"/>
      <c r="G278" s="15">
        <v>1904500</v>
      </c>
      <c r="H278" s="15">
        <f>E278-G278</f>
        <v>0</v>
      </c>
    </row>
    <row r="279" spans="1:8" ht="24.75">
      <c r="A279" s="80">
        <v>35</v>
      </c>
      <c r="B279" s="250" t="s">
        <v>145</v>
      </c>
      <c r="C279" s="251"/>
      <c r="D279" s="64">
        <v>25279129</v>
      </c>
      <c r="E279" s="64">
        <v>25279129</v>
      </c>
      <c r="F279" s="15"/>
      <c r="G279" s="64">
        <v>25279129</v>
      </c>
      <c r="H279" s="15">
        <f>E279-G279</f>
        <v>0</v>
      </c>
    </row>
    <row r="280" spans="1:8" ht="25.5" thickBot="1">
      <c r="A280" s="80"/>
      <c r="B280" s="28"/>
      <c r="C280" s="17"/>
      <c r="D280" s="64"/>
      <c r="E280" s="15"/>
      <c r="F280" s="15"/>
      <c r="G280" s="15"/>
      <c r="H280" s="15"/>
    </row>
    <row r="281" spans="1:8" ht="26.25" thickBot="1" thickTop="1">
      <c r="A281" s="248" t="s">
        <v>34</v>
      </c>
      <c r="B281" s="249"/>
      <c r="C281" s="74"/>
      <c r="D281" s="69">
        <f>SUM(D276:D280)</f>
        <v>41628368</v>
      </c>
      <c r="E281" s="23">
        <f>SUM(E276:E280)</f>
        <v>41628368</v>
      </c>
      <c r="F281" s="23">
        <f>SUM(F276:F280)</f>
        <v>0</v>
      </c>
      <c r="G281" s="23">
        <f>SUM(G276:G280)</f>
        <v>41628368</v>
      </c>
      <c r="H281" s="23">
        <f>SUM(H276:H280)</f>
        <v>0</v>
      </c>
    </row>
    <row r="282" spans="1:8" ht="25.5" thickTop="1">
      <c r="A282" s="83">
        <v>5</v>
      </c>
      <c r="B282" s="37" t="s">
        <v>42</v>
      </c>
      <c r="C282" s="38"/>
      <c r="D282" s="73"/>
      <c r="E282" s="33"/>
      <c r="F282" s="33"/>
      <c r="G282" s="33"/>
      <c r="H282" s="33"/>
    </row>
    <row r="283" spans="1:8" ht="24.75">
      <c r="A283" s="82"/>
      <c r="B283" s="20"/>
      <c r="C283" s="39"/>
      <c r="D283" s="106"/>
      <c r="E283" s="40"/>
      <c r="F283" s="22"/>
      <c r="G283" s="22"/>
      <c r="H283" s="22"/>
    </row>
    <row r="284" spans="1:8" ht="25.5" thickBot="1">
      <c r="A284" s="80"/>
      <c r="B284" s="12"/>
      <c r="C284" s="41"/>
      <c r="D284" s="103"/>
      <c r="E284" s="36"/>
      <c r="F284" s="15"/>
      <c r="G284" s="15"/>
      <c r="H284" s="15"/>
    </row>
    <row r="285" spans="1:8" ht="26.25" thickBot="1" thickTop="1">
      <c r="A285" s="248" t="s">
        <v>43</v>
      </c>
      <c r="B285" s="249"/>
      <c r="C285" s="74"/>
      <c r="D285" s="69">
        <f>SUM(D282:D284)</f>
        <v>0</v>
      </c>
      <c r="E285" s="23">
        <f>SUM(E282:E284)</f>
        <v>0</v>
      </c>
      <c r="F285" s="23">
        <f>SUM(F282:F284)</f>
        <v>0</v>
      </c>
      <c r="G285" s="23">
        <f>SUM(G282:G284)</f>
        <v>0</v>
      </c>
      <c r="H285" s="23">
        <f>SUM(H282:H284)</f>
        <v>0</v>
      </c>
    </row>
    <row r="286" spans="1:8" ht="26.25" thickBot="1" thickTop="1">
      <c r="A286" s="248" t="s">
        <v>35</v>
      </c>
      <c r="B286" s="249"/>
      <c r="C286" s="74"/>
      <c r="D286" s="69">
        <f>D21+D223+D275+D281+D285</f>
        <v>454751555.43</v>
      </c>
      <c r="E286" s="69">
        <f>E21+E223+E275+E281+E285</f>
        <v>451974131.43</v>
      </c>
      <c r="F286" s="69">
        <f>F21+F223+F275+F281+F285</f>
        <v>0</v>
      </c>
      <c r="G286" s="69">
        <f>G21+G223+G275+G281+G285</f>
        <v>430703040.73</v>
      </c>
      <c r="H286" s="69">
        <f>H21+H223+H275+H281+H285</f>
        <v>15348240.7</v>
      </c>
    </row>
    <row r="287" spans="1:8" ht="25.5" thickTop="1">
      <c r="A287" s="86"/>
      <c r="B287" s="1"/>
      <c r="C287" s="42"/>
      <c r="D287" s="43"/>
      <c r="E287" s="44"/>
      <c r="F287" s="44"/>
      <c r="G287" s="44"/>
      <c r="H287" s="44"/>
    </row>
    <row r="288" spans="2:3" ht="24.75">
      <c r="B288" s="45" t="s">
        <v>44</v>
      </c>
      <c r="C288" s="46"/>
    </row>
    <row r="289" spans="1:8" ht="24.75">
      <c r="A289" s="86"/>
      <c r="B289" s="45" t="s">
        <v>49</v>
      </c>
      <c r="C289" s="46"/>
      <c r="D289" s="43">
        <f>D21</f>
        <v>377901114.43</v>
      </c>
      <c r="E289" s="44" t="s">
        <v>48</v>
      </c>
      <c r="F289" s="44" t="s">
        <v>36</v>
      </c>
      <c r="G289" s="49">
        <f>D289*100/D294</f>
        <v>83.1005655544526</v>
      </c>
      <c r="H289" s="50" t="s">
        <v>51</v>
      </c>
    </row>
    <row r="290" spans="1:8" ht="24.75">
      <c r="A290" s="86"/>
      <c r="B290" s="45" t="s">
        <v>50</v>
      </c>
      <c r="C290" s="46"/>
      <c r="D290" s="43">
        <f>D223</f>
        <v>25557073</v>
      </c>
      <c r="E290" s="44" t="s">
        <v>48</v>
      </c>
      <c r="F290" s="44" t="s">
        <v>36</v>
      </c>
      <c r="G290" s="49">
        <f>D290*100/D294</f>
        <v>5.620007825115401</v>
      </c>
      <c r="H290" s="50" t="s">
        <v>51</v>
      </c>
    </row>
    <row r="291" spans="1:8" ht="24.75">
      <c r="A291" s="86"/>
      <c r="B291" s="45" t="s">
        <v>45</v>
      </c>
      <c r="C291" s="46"/>
      <c r="D291" s="43">
        <f>D275</f>
        <v>9665000</v>
      </c>
      <c r="E291" s="44" t="s">
        <v>48</v>
      </c>
      <c r="F291" s="44" t="s">
        <v>36</v>
      </c>
      <c r="G291" s="49">
        <f>D291*100/D294</f>
        <v>2.1253363258672207</v>
      </c>
      <c r="H291" s="50" t="s">
        <v>51</v>
      </c>
    </row>
    <row r="292" spans="1:8" ht="24.75">
      <c r="A292" s="86"/>
      <c r="B292" s="45" t="s">
        <v>46</v>
      </c>
      <c r="C292" s="46"/>
      <c r="D292" s="43">
        <f>D281</f>
        <v>41628368</v>
      </c>
      <c r="E292" s="44" t="s">
        <v>48</v>
      </c>
      <c r="F292" s="44" t="s">
        <v>36</v>
      </c>
      <c r="G292" s="49">
        <f>D292*100/D294</f>
        <v>9.154090294564778</v>
      </c>
      <c r="H292" s="50" t="s">
        <v>51</v>
      </c>
    </row>
    <row r="293" spans="1:8" ht="24.75">
      <c r="A293" s="86"/>
      <c r="B293" s="45" t="s">
        <v>47</v>
      </c>
      <c r="C293" s="46"/>
      <c r="D293" s="43">
        <f>D285</f>
        <v>0</v>
      </c>
      <c r="E293" s="44" t="s">
        <v>48</v>
      </c>
      <c r="F293" s="44" t="s">
        <v>36</v>
      </c>
      <c r="G293" s="49">
        <f>D293*100/D294</f>
        <v>0</v>
      </c>
      <c r="H293" s="50" t="s">
        <v>51</v>
      </c>
    </row>
    <row r="294" spans="1:8" ht="24.75">
      <c r="A294" s="86"/>
      <c r="B294" s="45" t="s">
        <v>35</v>
      </c>
      <c r="C294" s="46"/>
      <c r="D294" s="43">
        <f>SUM(D289:D293)</f>
        <v>454751555.43</v>
      </c>
      <c r="E294" s="44" t="s">
        <v>48</v>
      </c>
      <c r="F294" s="44" t="s">
        <v>36</v>
      </c>
      <c r="G294" s="49">
        <f>SUM(G289:G293)</f>
        <v>100.00000000000001</v>
      </c>
      <c r="H294" s="50" t="s">
        <v>51</v>
      </c>
    </row>
    <row r="296" spans="5:7" ht="24.75">
      <c r="E296" s="53"/>
      <c r="F296" s="53"/>
      <c r="G296" s="53"/>
    </row>
    <row r="297" ht="24.75">
      <c r="E297" s="54"/>
    </row>
  </sheetData>
  <sheetProtection/>
  <mergeCells count="36">
    <mergeCell ref="A281:B281"/>
    <mergeCell ref="A285:B285"/>
    <mergeCell ref="A286:B286"/>
    <mergeCell ref="B277:C277"/>
    <mergeCell ref="B278:C278"/>
    <mergeCell ref="B279:C279"/>
    <mergeCell ref="A275:B275"/>
    <mergeCell ref="A223:B223"/>
    <mergeCell ref="B14:C14"/>
    <mergeCell ref="B245:C245"/>
    <mergeCell ref="B18:C18"/>
    <mergeCell ref="B19:C19"/>
    <mergeCell ref="B226:C226"/>
    <mergeCell ref="B262:C262"/>
    <mergeCell ref="B171:H171"/>
    <mergeCell ref="B209:H209"/>
    <mergeCell ref="B214:C214"/>
    <mergeCell ref="A21:B21"/>
    <mergeCell ref="B94:C94"/>
    <mergeCell ref="B97:C97"/>
    <mergeCell ref="B99:C99"/>
    <mergeCell ref="B108:C108"/>
    <mergeCell ref="B136:C136"/>
    <mergeCell ref="B145:C145"/>
    <mergeCell ref="B149:C149"/>
    <mergeCell ref="B152:C152"/>
    <mergeCell ref="A1:H1"/>
    <mergeCell ref="A2:H2"/>
    <mergeCell ref="A3:H3"/>
    <mergeCell ref="B154:C154"/>
    <mergeCell ref="B113:C113"/>
    <mergeCell ref="B123:C123"/>
    <mergeCell ref="B125:C125"/>
    <mergeCell ref="B127:C127"/>
    <mergeCell ref="B129:C129"/>
    <mergeCell ref="B132:C132"/>
  </mergeCells>
  <hyperlinks>
    <hyperlink ref="B276" r:id="rId1" display="งบเงินอุดหนุน"/>
    <hyperlink ref="B224" r:id="rId2" display="งบลงทุน"/>
    <hyperlink ref="B24" r:id="rId3" display="งบดำเนินงาน"/>
    <hyperlink ref="B6" r:id="rId4" display="งบบุคลากร"/>
    <hyperlink ref="B225" r:id="rId5" display="ค่าที่ดินและสิ่งก่อสร้าง"/>
  </hyperlinks>
  <printOptions horizontalCentered="1"/>
  <pageMargins left="0.15748031496062992" right="0.11811023622047245" top="0.7874015748031497" bottom="0.5118110236220472" header="0.3937007874015748" footer="0.4724409448818898"/>
  <pageSetup horizontalDpi="600" verticalDpi="600" orientation="landscape" paperSize="9" scale="9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tabSelected="1" zoomScalePageLayoutView="0" workbookViewId="0" topLeftCell="A1">
      <pane ySplit="5" topLeftCell="A211" activePane="bottomLeft" state="frozen"/>
      <selection pane="topLeft" activeCell="B1" sqref="B1"/>
      <selection pane="bottomLeft" activeCell="G221" sqref="G221"/>
    </sheetView>
  </sheetViews>
  <sheetFormatPr defaultColWidth="9.140625" defaultRowHeight="12.75"/>
  <cols>
    <col min="1" max="1" width="4.00390625" style="87" customWidth="1"/>
    <col min="2" max="2" width="54.140625" style="51" customWidth="1"/>
    <col min="3" max="3" width="15.57421875" style="52" customWidth="1"/>
    <col min="4" max="4" width="16.57421875" style="47" customWidth="1"/>
    <col min="5" max="5" width="13.8515625" style="47" customWidth="1"/>
    <col min="6" max="6" width="15.140625" style="47" customWidth="1"/>
    <col min="7" max="7" width="14.7109375" style="47" customWidth="1"/>
    <col min="8" max="8" width="18.00390625" style="48" customWidth="1"/>
    <col min="9" max="9" width="12.57421875" style="48" customWidth="1"/>
    <col min="10" max="10" width="18.421875" style="48" bestFit="1" customWidth="1"/>
    <col min="11" max="11" width="15.140625" style="48" customWidth="1"/>
    <col min="12" max="16384" width="9.140625" style="2" customWidth="1"/>
  </cols>
  <sheetData>
    <row r="1" spans="1:11" ht="24.75">
      <c r="A1" s="167" t="s">
        <v>84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24.75">
      <c r="A2" s="167" t="s">
        <v>63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24.75">
      <c r="A3" s="168" t="s">
        <v>140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>
      <c r="A4" s="76" t="s">
        <v>0</v>
      </c>
      <c r="B4" s="3" t="s">
        <v>6</v>
      </c>
      <c r="C4" s="4"/>
      <c r="D4" s="65" t="s">
        <v>1</v>
      </c>
      <c r="E4" s="255" t="s">
        <v>337</v>
      </c>
      <c r="F4" s="256"/>
      <c r="G4" s="257"/>
      <c r="H4" s="5" t="s">
        <v>8</v>
      </c>
      <c r="I4" s="5" t="s">
        <v>9</v>
      </c>
      <c r="J4" s="5" t="s">
        <v>10</v>
      </c>
      <c r="K4" s="5" t="s">
        <v>11</v>
      </c>
    </row>
    <row r="5" spans="1:11" ht="24.75">
      <c r="A5" s="77"/>
      <c r="B5" s="6"/>
      <c r="C5" s="7"/>
      <c r="D5" s="66" t="s">
        <v>72</v>
      </c>
      <c r="E5" s="169" t="s">
        <v>338</v>
      </c>
      <c r="F5" s="169" t="s">
        <v>339</v>
      </c>
      <c r="G5" s="170" t="s">
        <v>340</v>
      </c>
      <c r="H5" s="8" t="s">
        <v>7</v>
      </c>
      <c r="I5" s="8"/>
      <c r="J5" s="8"/>
      <c r="K5" s="8"/>
    </row>
    <row r="6" spans="1:12" s="11" customFormat="1" ht="24.75">
      <c r="A6" s="78">
        <v>1</v>
      </c>
      <c r="B6" s="9" t="s">
        <v>3</v>
      </c>
      <c r="C6" s="10"/>
      <c r="D6" s="202"/>
      <c r="E6" s="202"/>
      <c r="F6" s="202"/>
      <c r="G6" s="202"/>
      <c r="H6" s="181"/>
      <c r="I6" s="181"/>
      <c r="J6" s="181"/>
      <c r="K6" s="181"/>
      <c r="L6" s="2"/>
    </row>
    <row r="7" spans="1:11" ht="24.75">
      <c r="A7" s="79"/>
      <c r="B7" s="56" t="s">
        <v>12</v>
      </c>
      <c r="C7" s="13"/>
      <c r="D7" s="186"/>
      <c r="E7" s="186"/>
      <c r="F7" s="186"/>
      <c r="G7" s="186"/>
      <c r="H7" s="181"/>
      <c r="I7" s="181"/>
      <c r="J7" s="181"/>
      <c r="K7" s="181"/>
    </row>
    <row r="8" spans="1:11" ht="24.75">
      <c r="A8" s="80">
        <v>1</v>
      </c>
      <c r="B8" s="16" t="s">
        <v>13</v>
      </c>
      <c r="C8" s="17"/>
      <c r="D8" s="186">
        <v>25867962.61</v>
      </c>
      <c r="E8" s="186"/>
      <c r="F8" s="186"/>
      <c r="G8" s="186"/>
      <c r="H8" s="187">
        <v>25867962.61</v>
      </c>
      <c r="I8" s="181"/>
      <c r="J8" s="187">
        <v>25867962.61</v>
      </c>
      <c r="K8" s="181">
        <f>H8-J8</f>
        <v>0</v>
      </c>
    </row>
    <row r="9" spans="1:11" ht="24.75">
      <c r="A9" s="80">
        <v>2</v>
      </c>
      <c r="B9" s="16" t="s">
        <v>14</v>
      </c>
      <c r="C9" s="17"/>
      <c r="D9" s="186">
        <v>345744773.7</v>
      </c>
      <c r="E9" s="186"/>
      <c r="F9" s="186"/>
      <c r="G9" s="186"/>
      <c r="H9" s="187">
        <v>345744773.7</v>
      </c>
      <c r="I9" s="181"/>
      <c r="J9" s="187">
        <v>345744773.7</v>
      </c>
      <c r="K9" s="181">
        <f>H9-J9</f>
        <v>0</v>
      </c>
    </row>
    <row r="10" spans="1:11" ht="24.75">
      <c r="A10" s="80">
        <v>3</v>
      </c>
      <c r="B10" s="16" t="s">
        <v>15</v>
      </c>
      <c r="C10" s="17"/>
      <c r="D10" s="186">
        <v>5890656.12</v>
      </c>
      <c r="E10" s="186"/>
      <c r="F10" s="186"/>
      <c r="G10" s="186"/>
      <c r="H10" s="187">
        <v>5890656.12</v>
      </c>
      <c r="I10" s="181"/>
      <c r="J10" s="187">
        <v>5890656.12</v>
      </c>
      <c r="K10" s="181">
        <f>H10-J10</f>
        <v>0</v>
      </c>
    </row>
    <row r="11" spans="1:11" ht="24.75">
      <c r="A11" s="79"/>
      <c r="B11" s="56" t="s">
        <v>16</v>
      </c>
      <c r="C11" s="13"/>
      <c r="D11" s="186"/>
      <c r="E11" s="186"/>
      <c r="F11" s="186"/>
      <c r="G11" s="186"/>
      <c r="H11" s="181"/>
      <c r="I11" s="181"/>
      <c r="J11" s="181"/>
      <c r="K11" s="181"/>
    </row>
    <row r="12" spans="1:11" ht="24.75">
      <c r="A12" s="81">
        <v>4</v>
      </c>
      <c r="B12" s="18" t="s">
        <v>25</v>
      </c>
      <c r="C12" s="17"/>
      <c r="D12" s="186"/>
      <c r="E12" s="186"/>
      <c r="F12" s="186"/>
      <c r="G12" s="186"/>
      <c r="H12" s="180"/>
      <c r="I12" s="181"/>
      <c r="J12" s="181"/>
      <c r="K12" s="181"/>
    </row>
    <row r="13" spans="1:11" ht="24.75">
      <c r="A13" s="80"/>
      <c r="B13" s="16" t="s">
        <v>37</v>
      </c>
      <c r="C13" s="17"/>
      <c r="D13" s="186"/>
      <c r="E13" s="186"/>
      <c r="F13" s="186"/>
      <c r="G13" s="186"/>
      <c r="H13" s="181"/>
      <c r="I13" s="181"/>
      <c r="J13" s="181"/>
      <c r="K13" s="181"/>
    </row>
    <row r="14" spans="1:11" ht="24.75">
      <c r="A14" s="80"/>
      <c r="B14" s="238" t="s">
        <v>88</v>
      </c>
      <c r="C14" s="239"/>
      <c r="D14" s="186">
        <f>63480+1980+63476</f>
        <v>128936</v>
      </c>
      <c r="E14" s="186"/>
      <c r="F14" s="186"/>
      <c r="G14" s="186"/>
      <c r="H14" s="186">
        <f>63480+1980+63476</f>
        <v>128936</v>
      </c>
      <c r="I14" s="181"/>
      <c r="J14" s="181">
        <v>76370</v>
      </c>
      <c r="K14" s="181">
        <f>H14-J14</f>
        <v>52566</v>
      </c>
    </row>
    <row r="15" spans="1:11" ht="24.75">
      <c r="A15" s="80"/>
      <c r="B15" s="16" t="s">
        <v>38</v>
      </c>
      <c r="C15" s="17"/>
      <c r="D15" s="186">
        <f>3174+99+1218</f>
        <v>4491</v>
      </c>
      <c r="E15" s="186"/>
      <c r="F15" s="186"/>
      <c r="G15" s="186"/>
      <c r="H15" s="186">
        <f>3174+99+1218</f>
        <v>4491</v>
      </c>
      <c r="I15" s="181"/>
      <c r="J15" s="181">
        <v>2541</v>
      </c>
      <c r="K15" s="181">
        <f>H15-J15</f>
        <v>1950</v>
      </c>
    </row>
    <row r="16" spans="1:11" ht="24.75">
      <c r="A16" s="80">
        <v>5</v>
      </c>
      <c r="B16" s="16" t="s">
        <v>26</v>
      </c>
      <c r="C16" s="17"/>
      <c r="D16" s="186"/>
      <c r="E16" s="186"/>
      <c r="F16" s="186"/>
      <c r="G16" s="186"/>
      <c r="H16" s="186"/>
      <c r="I16" s="181"/>
      <c r="J16" s="181"/>
      <c r="K16" s="181"/>
    </row>
    <row r="17" spans="1:11" ht="24.75">
      <c r="A17" s="80"/>
      <c r="B17" s="16" t="s">
        <v>39</v>
      </c>
      <c r="C17" s="17"/>
      <c r="D17" s="186">
        <f>167050+87674</f>
        <v>254724</v>
      </c>
      <c r="E17" s="186"/>
      <c r="F17" s="186"/>
      <c r="G17" s="186"/>
      <c r="H17" s="186">
        <f>167050+87674</f>
        <v>254724</v>
      </c>
      <c r="I17" s="181"/>
      <c r="J17" s="181">
        <v>151830</v>
      </c>
      <c r="K17" s="181">
        <f>H17-J17</f>
        <v>102894</v>
      </c>
    </row>
    <row r="18" spans="1:11" ht="24.75">
      <c r="A18" s="80"/>
      <c r="B18" s="238" t="s">
        <v>89</v>
      </c>
      <c r="C18" s="239"/>
      <c r="D18" s="186"/>
      <c r="E18" s="186"/>
      <c r="F18" s="186"/>
      <c r="G18" s="186"/>
      <c r="H18" s="186"/>
      <c r="I18" s="181"/>
      <c r="J18" s="181"/>
      <c r="K18" s="181"/>
    </row>
    <row r="19" spans="1:11" ht="24.75">
      <c r="A19" s="80"/>
      <c r="B19" s="238" t="s">
        <v>122</v>
      </c>
      <c r="C19" s="239"/>
      <c r="D19" s="186"/>
      <c r="E19" s="186"/>
      <c r="F19" s="186"/>
      <c r="G19" s="186"/>
      <c r="H19" s="186"/>
      <c r="I19" s="181"/>
      <c r="J19" s="181"/>
      <c r="K19" s="181"/>
    </row>
    <row r="20" spans="1:11" ht="25.5" thickBot="1">
      <c r="A20" s="82"/>
      <c r="B20" s="20" t="s">
        <v>38</v>
      </c>
      <c r="C20" s="21"/>
      <c r="D20" s="203">
        <v>9571</v>
      </c>
      <c r="E20" s="203"/>
      <c r="F20" s="203"/>
      <c r="G20" s="203"/>
      <c r="H20" s="203">
        <v>9571</v>
      </c>
      <c r="I20" s="195"/>
      <c r="J20" s="195">
        <v>5248</v>
      </c>
      <c r="K20" s="195">
        <f>H20-J20</f>
        <v>4323</v>
      </c>
    </row>
    <row r="21" spans="1:11" s="24" customFormat="1" ht="25.5" thickBot="1">
      <c r="A21" s="235" t="s">
        <v>31</v>
      </c>
      <c r="B21" s="236"/>
      <c r="C21" s="91"/>
      <c r="D21" s="171">
        <f>SUM(D6:D20)</f>
        <v>377901114.43</v>
      </c>
      <c r="E21" s="178"/>
      <c r="F21" s="178"/>
      <c r="G21" s="178"/>
      <c r="H21" s="171">
        <f>SUM(H6:H20)</f>
        <v>377901114.43</v>
      </c>
      <c r="I21" s="171">
        <f>SUM(I6:I20)</f>
        <v>0</v>
      </c>
      <c r="J21" s="171">
        <f>SUM(J6:J20)</f>
        <v>377739381.43</v>
      </c>
      <c r="K21" s="171">
        <f>SUM(K6:K20)</f>
        <v>161733</v>
      </c>
    </row>
    <row r="22" spans="1:11" s="24" customFormat="1" ht="24.75">
      <c r="A22" s="1"/>
      <c r="B22" s="1"/>
      <c r="C22" s="42"/>
      <c r="D22" s="174"/>
      <c r="E22" s="174"/>
      <c r="F22" s="174"/>
      <c r="G22" s="174"/>
      <c r="H22" s="174"/>
      <c r="I22" s="174"/>
      <c r="J22" s="174"/>
      <c r="K22" s="174"/>
    </row>
    <row r="23" spans="1:11" s="24" customFormat="1" ht="24.75">
      <c r="A23" s="1"/>
      <c r="B23" s="1"/>
      <c r="C23" s="42"/>
      <c r="D23" s="174"/>
      <c r="E23" s="174"/>
      <c r="F23" s="174"/>
      <c r="G23" s="174"/>
      <c r="H23" s="174"/>
      <c r="I23" s="174"/>
      <c r="J23" s="174"/>
      <c r="K23" s="174"/>
    </row>
    <row r="24" spans="1:12" s="11" customFormat="1" ht="24.75">
      <c r="A24" s="83">
        <v>2</v>
      </c>
      <c r="B24" s="25" t="s">
        <v>2</v>
      </c>
      <c r="C24" s="26"/>
      <c r="D24" s="204"/>
      <c r="E24" s="204"/>
      <c r="F24" s="204"/>
      <c r="G24" s="204"/>
      <c r="H24" s="185"/>
      <c r="I24" s="185"/>
      <c r="J24" s="185"/>
      <c r="K24" s="185"/>
      <c r="L24" s="2"/>
    </row>
    <row r="25" spans="1:11" ht="24.75">
      <c r="A25" s="79"/>
      <c r="B25" s="57" t="s">
        <v>17</v>
      </c>
      <c r="C25" s="13"/>
      <c r="D25" s="186"/>
      <c r="E25" s="186"/>
      <c r="F25" s="186"/>
      <c r="G25" s="186"/>
      <c r="H25" s="181"/>
      <c r="I25" s="181"/>
      <c r="J25" s="181"/>
      <c r="K25" s="181"/>
    </row>
    <row r="26" spans="1:11" ht="24.75">
      <c r="A26" s="80">
        <v>6</v>
      </c>
      <c r="B26" s="28" t="s">
        <v>60</v>
      </c>
      <c r="C26" s="17"/>
      <c r="D26" s="186">
        <v>2526000</v>
      </c>
      <c r="E26" s="186"/>
      <c r="F26" s="186"/>
      <c r="G26" s="186"/>
      <c r="H26" s="186">
        <v>2526000</v>
      </c>
      <c r="I26" s="181"/>
      <c r="J26" s="181">
        <v>1308795.91</v>
      </c>
      <c r="K26" s="181">
        <f>H26-J26</f>
        <v>1217204.09</v>
      </c>
    </row>
    <row r="27" spans="1:11" ht="24.75">
      <c r="A27" s="80">
        <v>7</v>
      </c>
      <c r="B27" s="28" t="s">
        <v>18</v>
      </c>
      <c r="C27" s="17"/>
      <c r="D27" s="186">
        <v>2220939</v>
      </c>
      <c r="E27" s="186"/>
      <c r="F27" s="186"/>
      <c r="G27" s="186"/>
      <c r="H27" s="181">
        <v>2220939</v>
      </c>
      <c r="I27" s="181"/>
      <c r="J27" s="181">
        <v>1645826.18</v>
      </c>
      <c r="K27" s="181">
        <f>H27-J27</f>
        <v>575112.8200000001</v>
      </c>
    </row>
    <row r="28" spans="1:11" ht="24.75">
      <c r="A28" s="80">
        <v>8</v>
      </c>
      <c r="B28" s="28" t="s">
        <v>66</v>
      </c>
      <c r="C28" s="17"/>
      <c r="D28" s="186"/>
      <c r="E28" s="186"/>
      <c r="F28" s="186"/>
      <c r="G28" s="186"/>
      <c r="H28" s="181"/>
      <c r="I28" s="181"/>
      <c r="J28" s="181"/>
      <c r="K28" s="181"/>
    </row>
    <row r="29" spans="1:11" ht="24.75">
      <c r="A29" s="80"/>
      <c r="B29" s="28" t="s">
        <v>40</v>
      </c>
      <c r="C29" s="17"/>
      <c r="D29" s="186">
        <f>SUM(C30:C33)</f>
        <v>179520</v>
      </c>
      <c r="E29" s="186"/>
      <c r="F29" s="186"/>
      <c r="G29" s="186"/>
      <c r="H29" s="181">
        <v>179520</v>
      </c>
      <c r="I29" s="181"/>
      <c r="J29" s="181">
        <v>173630</v>
      </c>
      <c r="K29" s="181">
        <f aca="true" t="shared" si="0" ref="K29:K35">H29-J29</f>
        <v>5890</v>
      </c>
    </row>
    <row r="30" spans="1:11" ht="24.75">
      <c r="A30" s="80"/>
      <c r="B30" s="28" t="s">
        <v>90</v>
      </c>
      <c r="C30" s="17">
        <v>38460</v>
      </c>
      <c r="D30" s="186"/>
      <c r="E30" s="186"/>
      <c r="F30" s="186"/>
      <c r="G30" s="186"/>
      <c r="H30" s="181"/>
      <c r="I30" s="181"/>
      <c r="J30" s="181"/>
      <c r="K30" s="181">
        <f t="shared" si="0"/>
        <v>0</v>
      </c>
    </row>
    <row r="31" spans="1:11" ht="24.75">
      <c r="A31" s="80"/>
      <c r="B31" s="28" t="s">
        <v>91</v>
      </c>
      <c r="C31" s="17">
        <v>38460</v>
      </c>
      <c r="D31" s="186"/>
      <c r="E31" s="186"/>
      <c r="F31" s="186"/>
      <c r="G31" s="186"/>
      <c r="H31" s="181"/>
      <c r="I31" s="181"/>
      <c r="J31" s="181"/>
      <c r="K31" s="181">
        <f t="shared" si="0"/>
        <v>0</v>
      </c>
    </row>
    <row r="32" spans="1:11" ht="24.75">
      <c r="A32" s="80"/>
      <c r="B32" s="28" t="s">
        <v>92</v>
      </c>
      <c r="C32" s="17">
        <v>68400</v>
      </c>
      <c r="D32" s="186"/>
      <c r="E32" s="186"/>
      <c r="F32" s="186"/>
      <c r="G32" s="186"/>
      <c r="H32" s="181"/>
      <c r="I32" s="181"/>
      <c r="J32" s="181"/>
      <c r="K32" s="181">
        <f t="shared" si="0"/>
        <v>0</v>
      </c>
    </row>
    <row r="33" spans="1:11" ht="24.75">
      <c r="A33" s="80"/>
      <c r="B33" s="28" t="s">
        <v>93</v>
      </c>
      <c r="C33" s="17">
        <v>34200</v>
      </c>
      <c r="D33" s="186"/>
      <c r="E33" s="186"/>
      <c r="F33" s="186"/>
      <c r="G33" s="186"/>
      <c r="H33" s="181"/>
      <c r="I33" s="181"/>
      <c r="J33" s="181"/>
      <c r="K33" s="181">
        <f t="shared" si="0"/>
        <v>0</v>
      </c>
    </row>
    <row r="34" spans="1:11" ht="24.75">
      <c r="A34" s="80"/>
      <c r="B34" s="28" t="s">
        <v>41</v>
      </c>
      <c r="C34" s="17"/>
      <c r="D34" s="186">
        <v>8976</v>
      </c>
      <c r="E34" s="186"/>
      <c r="F34" s="186"/>
      <c r="G34" s="186"/>
      <c r="H34" s="181">
        <v>8982</v>
      </c>
      <c r="I34" s="181"/>
      <c r="J34" s="181">
        <v>6888</v>
      </c>
      <c r="K34" s="181">
        <f t="shared" si="0"/>
        <v>2094</v>
      </c>
    </row>
    <row r="35" spans="1:11" ht="24.75">
      <c r="A35" s="80">
        <v>9</v>
      </c>
      <c r="B35" s="28" t="s">
        <v>62</v>
      </c>
      <c r="C35" s="17"/>
      <c r="D35" s="186">
        <f>548400+546840</f>
        <v>1095240</v>
      </c>
      <c r="E35" s="186"/>
      <c r="F35" s="186"/>
      <c r="G35" s="186"/>
      <c r="H35" s="186">
        <f>548400+546840</f>
        <v>1095240</v>
      </c>
      <c r="I35" s="181"/>
      <c r="J35" s="181">
        <v>639800</v>
      </c>
      <c r="K35" s="181">
        <f t="shared" si="0"/>
        <v>455440</v>
      </c>
    </row>
    <row r="36" spans="1:11" ht="24.75">
      <c r="A36" s="80"/>
      <c r="B36" s="28" t="s">
        <v>94</v>
      </c>
      <c r="C36" s="17"/>
      <c r="D36" s="186"/>
      <c r="E36" s="186"/>
      <c r="F36" s="186"/>
      <c r="G36" s="186"/>
      <c r="H36" s="182"/>
      <c r="I36" s="181"/>
      <c r="J36" s="181"/>
      <c r="K36" s="181"/>
    </row>
    <row r="37" spans="1:11" ht="24.75">
      <c r="A37" s="80"/>
      <c r="B37" s="28" t="s">
        <v>74</v>
      </c>
      <c r="C37" s="17"/>
      <c r="D37" s="186"/>
      <c r="E37" s="186"/>
      <c r="F37" s="186"/>
      <c r="G37" s="186"/>
      <c r="H37" s="182"/>
      <c r="I37" s="181"/>
      <c r="J37" s="181"/>
      <c r="K37" s="181"/>
    </row>
    <row r="38" spans="1:11" ht="24.75">
      <c r="A38" s="80"/>
      <c r="B38" s="28" t="s">
        <v>75</v>
      </c>
      <c r="C38" s="17"/>
      <c r="D38" s="186"/>
      <c r="E38" s="186"/>
      <c r="F38" s="186"/>
      <c r="G38" s="186"/>
      <c r="H38" s="182"/>
      <c r="I38" s="181"/>
      <c r="J38" s="181"/>
      <c r="K38" s="181"/>
    </row>
    <row r="39" spans="1:11" ht="24.75">
      <c r="A39" s="80"/>
      <c r="B39" s="28" t="s">
        <v>76</v>
      </c>
      <c r="C39" s="17"/>
      <c r="D39" s="186"/>
      <c r="E39" s="186"/>
      <c r="F39" s="186"/>
      <c r="G39" s="186"/>
      <c r="H39" s="182"/>
      <c r="I39" s="181"/>
      <c r="J39" s="181"/>
      <c r="K39" s="181"/>
    </row>
    <row r="40" spans="1:11" ht="24.75">
      <c r="A40" s="80"/>
      <c r="B40" s="28" t="s">
        <v>95</v>
      </c>
      <c r="C40" s="17"/>
      <c r="D40" s="186"/>
      <c r="E40" s="186"/>
      <c r="F40" s="186"/>
      <c r="G40" s="186"/>
      <c r="H40" s="182"/>
      <c r="I40" s="181"/>
      <c r="J40" s="181"/>
      <c r="K40" s="181"/>
    </row>
    <row r="41" spans="1:11" ht="24.75">
      <c r="A41" s="80"/>
      <c r="B41" s="28" t="s">
        <v>77</v>
      </c>
      <c r="C41" s="17"/>
      <c r="D41" s="186"/>
      <c r="E41" s="186"/>
      <c r="F41" s="186"/>
      <c r="G41" s="186"/>
      <c r="H41" s="182"/>
      <c r="I41" s="181"/>
      <c r="J41" s="181"/>
      <c r="K41" s="181"/>
    </row>
    <row r="42" spans="1:11" ht="24.75">
      <c r="A42" s="80"/>
      <c r="B42" s="28" t="s">
        <v>78</v>
      </c>
      <c r="C42" s="17"/>
      <c r="D42" s="186"/>
      <c r="E42" s="186"/>
      <c r="F42" s="186"/>
      <c r="G42" s="186"/>
      <c r="H42" s="182"/>
      <c r="I42" s="181"/>
      <c r="J42" s="181"/>
      <c r="K42" s="181"/>
    </row>
    <row r="43" spans="1:11" ht="24.75">
      <c r="A43" s="80"/>
      <c r="B43" s="28" t="s">
        <v>79</v>
      </c>
      <c r="C43" s="17"/>
      <c r="D43" s="186"/>
      <c r="E43" s="186"/>
      <c r="F43" s="186"/>
      <c r="G43" s="186"/>
      <c r="H43" s="182"/>
      <c r="I43" s="181"/>
      <c r="J43" s="181"/>
      <c r="K43" s="181"/>
    </row>
    <row r="44" spans="1:11" ht="24.75">
      <c r="A44" s="80"/>
      <c r="B44" s="28" t="s">
        <v>80</v>
      </c>
      <c r="C44" s="17"/>
      <c r="D44" s="186"/>
      <c r="E44" s="186"/>
      <c r="F44" s="186"/>
      <c r="G44" s="186"/>
      <c r="H44" s="182"/>
      <c r="I44" s="181"/>
      <c r="J44" s="181"/>
      <c r="K44" s="181"/>
    </row>
    <row r="45" spans="1:11" ht="24.75">
      <c r="A45" s="80"/>
      <c r="B45" s="28" t="s">
        <v>81</v>
      </c>
      <c r="C45" s="17"/>
      <c r="D45" s="186"/>
      <c r="E45" s="186"/>
      <c r="F45" s="186"/>
      <c r="G45" s="186"/>
      <c r="H45" s="182"/>
      <c r="I45" s="181"/>
      <c r="J45" s="181"/>
      <c r="K45" s="181"/>
    </row>
    <row r="46" spans="1:11" ht="24.75">
      <c r="A46" s="80"/>
      <c r="B46" s="28" t="s">
        <v>82</v>
      </c>
      <c r="C46" s="17"/>
      <c r="D46" s="186"/>
      <c r="E46" s="186"/>
      <c r="F46" s="186"/>
      <c r="G46" s="186"/>
      <c r="H46" s="182"/>
      <c r="I46" s="181"/>
      <c r="J46" s="181"/>
      <c r="K46" s="181"/>
    </row>
    <row r="47" spans="1:11" ht="24.75">
      <c r="A47" s="80"/>
      <c r="B47" s="28" t="s">
        <v>52</v>
      </c>
      <c r="C47" s="17"/>
      <c r="D47" s="205">
        <f>27420+15330</f>
        <v>42750</v>
      </c>
      <c r="E47" s="205"/>
      <c r="F47" s="205"/>
      <c r="G47" s="205"/>
      <c r="H47" s="205">
        <f>27420+15330</f>
        <v>42750</v>
      </c>
      <c r="I47" s="181"/>
      <c r="J47" s="181">
        <v>24670</v>
      </c>
      <c r="K47" s="181">
        <f>H47-J47</f>
        <v>18080</v>
      </c>
    </row>
    <row r="48" spans="1:11" ht="24.75">
      <c r="A48" s="80">
        <v>10</v>
      </c>
      <c r="B48" s="28" t="s">
        <v>96</v>
      </c>
      <c r="C48" s="17"/>
      <c r="D48" s="186">
        <v>684000</v>
      </c>
      <c r="E48" s="186"/>
      <c r="F48" s="186"/>
      <c r="G48" s="186"/>
      <c r="H48" s="186">
        <v>684000</v>
      </c>
      <c r="I48" s="181"/>
      <c r="J48" s="181">
        <v>342000</v>
      </c>
      <c r="K48" s="181">
        <f>H48-J48</f>
        <v>342000</v>
      </c>
    </row>
    <row r="49" spans="1:11" ht="24.75">
      <c r="A49" s="80"/>
      <c r="B49" s="28" t="s">
        <v>27</v>
      </c>
      <c r="C49" s="17"/>
      <c r="D49" s="186"/>
      <c r="E49" s="186"/>
      <c r="F49" s="186"/>
      <c r="G49" s="186"/>
      <c r="H49" s="181"/>
      <c r="I49" s="181"/>
      <c r="J49" s="181"/>
      <c r="K49" s="181"/>
    </row>
    <row r="50" spans="1:11" ht="24.75">
      <c r="A50" s="80"/>
      <c r="B50" s="28" t="s">
        <v>28</v>
      </c>
      <c r="C50" s="17"/>
      <c r="D50" s="186"/>
      <c r="E50" s="186"/>
      <c r="F50" s="186"/>
      <c r="G50" s="186"/>
      <c r="H50" s="181"/>
      <c r="I50" s="181"/>
      <c r="J50" s="181"/>
      <c r="K50" s="181"/>
    </row>
    <row r="51" spans="1:11" ht="24.75">
      <c r="A51" s="80"/>
      <c r="B51" s="28" t="s">
        <v>29</v>
      </c>
      <c r="C51" s="17"/>
      <c r="D51" s="186"/>
      <c r="E51" s="186"/>
      <c r="F51" s="186"/>
      <c r="G51" s="186"/>
      <c r="H51" s="181"/>
      <c r="I51" s="181"/>
      <c r="J51" s="181"/>
      <c r="K51" s="181"/>
    </row>
    <row r="52" spans="1:11" ht="24.75">
      <c r="A52" s="80"/>
      <c r="B52" s="28" t="s">
        <v>30</v>
      </c>
      <c r="C52" s="17"/>
      <c r="D52" s="186"/>
      <c r="E52" s="186"/>
      <c r="F52" s="186"/>
      <c r="G52" s="186"/>
      <c r="H52" s="181"/>
      <c r="I52" s="181"/>
      <c r="J52" s="181"/>
      <c r="K52" s="181"/>
    </row>
    <row r="53" spans="1:11" ht="24.75">
      <c r="A53" s="80"/>
      <c r="B53" s="28" t="s">
        <v>67</v>
      </c>
      <c r="C53" s="17"/>
      <c r="D53" s="186"/>
      <c r="E53" s="186"/>
      <c r="F53" s="186"/>
      <c r="G53" s="186"/>
      <c r="H53" s="181"/>
      <c r="I53" s="181"/>
      <c r="J53" s="181"/>
      <c r="K53" s="181"/>
    </row>
    <row r="54" spans="1:11" ht="24.75">
      <c r="A54" s="80"/>
      <c r="B54" s="28" t="s">
        <v>54</v>
      </c>
      <c r="C54" s="17"/>
      <c r="D54" s="186"/>
      <c r="E54" s="186"/>
      <c r="F54" s="186"/>
      <c r="G54" s="186"/>
      <c r="H54" s="181"/>
      <c r="I54" s="181"/>
      <c r="J54" s="181"/>
      <c r="K54" s="181"/>
    </row>
    <row r="55" spans="1:11" ht="24.75">
      <c r="A55" s="80"/>
      <c r="B55" s="28" t="s">
        <v>55</v>
      </c>
      <c r="C55" s="17"/>
      <c r="D55" s="186"/>
      <c r="E55" s="186"/>
      <c r="F55" s="186"/>
      <c r="G55" s="186"/>
      <c r="H55" s="181"/>
      <c r="I55" s="181"/>
      <c r="J55" s="181"/>
      <c r="K55" s="181"/>
    </row>
    <row r="56" spans="1:11" ht="24.75">
      <c r="A56" s="80"/>
      <c r="B56" s="28" t="s">
        <v>56</v>
      </c>
      <c r="C56" s="17"/>
      <c r="D56" s="186"/>
      <c r="E56" s="186"/>
      <c r="F56" s="186"/>
      <c r="G56" s="186"/>
      <c r="H56" s="181"/>
      <c r="I56" s="181"/>
      <c r="J56" s="181"/>
      <c r="K56" s="181"/>
    </row>
    <row r="57" spans="1:11" ht="24.75">
      <c r="A57" s="80"/>
      <c r="B57" s="28" t="s">
        <v>57</v>
      </c>
      <c r="C57" s="17"/>
      <c r="D57" s="186"/>
      <c r="E57" s="186"/>
      <c r="F57" s="186"/>
      <c r="G57" s="186"/>
      <c r="H57" s="181"/>
      <c r="I57" s="181"/>
      <c r="J57" s="181"/>
      <c r="K57" s="181"/>
    </row>
    <row r="58" spans="1:11" ht="24.75">
      <c r="A58" s="80"/>
      <c r="B58" s="28" t="s">
        <v>58</v>
      </c>
      <c r="C58" s="17"/>
      <c r="D58" s="186"/>
      <c r="E58" s="186"/>
      <c r="F58" s="186"/>
      <c r="G58" s="186"/>
      <c r="H58" s="181"/>
      <c r="I58" s="181"/>
      <c r="J58" s="181"/>
      <c r="K58" s="181"/>
    </row>
    <row r="59" spans="1:11" ht="24.75">
      <c r="A59" s="80"/>
      <c r="B59" s="28" t="s">
        <v>53</v>
      </c>
      <c r="C59" s="17"/>
      <c r="D59" s="186">
        <v>25650</v>
      </c>
      <c r="E59" s="186"/>
      <c r="F59" s="186"/>
      <c r="G59" s="186"/>
      <c r="H59" s="186">
        <v>25650</v>
      </c>
      <c r="I59" s="181"/>
      <c r="J59" s="181">
        <v>13680</v>
      </c>
      <c r="K59" s="181">
        <f>H59-J59</f>
        <v>11970</v>
      </c>
    </row>
    <row r="60" spans="1:11" ht="24.75">
      <c r="A60" s="80">
        <v>11</v>
      </c>
      <c r="B60" s="28" t="s">
        <v>65</v>
      </c>
      <c r="C60" s="17"/>
      <c r="D60" s="186">
        <f>SUM(C61:C62)</f>
        <v>26424</v>
      </c>
      <c r="E60" s="186"/>
      <c r="F60" s="186"/>
      <c r="G60" s="186"/>
      <c r="H60" s="181">
        <v>26424</v>
      </c>
      <c r="I60" s="181"/>
      <c r="J60" s="181">
        <v>25196</v>
      </c>
      <c r="K60" s="181">
        <f>H60-J60</f>
        <v>1228</v>
      </c>
    </row>
    <row r="61" spans="1:11" ht="24.75">
      <c r="A61" s="80"/>
      <c r="B61" s="28" t="s">
        <v>24</v>
      </c>
      <c r="C61" s="17">
        <v>25196</v>
      </c>
      <c r="D61" s="186"/>
      <c r="E61" s="186"/>
      <c r="F61" s="186"/>
      <c r="G61" s="186"/>
      <c r="H61" s="181"/>
      <c r="I61" s="181"/>
      <c r="J61" s="181"/>
      <c r="K61" s="181"/>
    </row>
    <row r="62" spans="1:11" ht="24.75">
      <c r="A62" s="80"/>
      <c r="B62" s="28" t="s">
        <v>73</v>
      </c>
      <c r="C62" s="17">
        <v>1228</v>
      </c>
      <c r="D62" s="186"/>
      <c r="E62" s="186"/>
      <c r="F62" s="186"/>
      <c r="G62" s="186"/>
      <c r="H62" s="181"/>
      <c r="I62" s="181"/>
      <c r="J62" s="181"/>
      <c r="K62" s="181"/>
    </row>
    <row r="63" spans="1:11" ht="24.75">
      <c r="A63" s="80">
        <v>12</v>
      </c>
      <c r="B63" s="28" t="s">
        <v>64</v>
      </c>
      <c r="C63" s="17"/>
      <c r="D63" s="186">
        <f>SUM(C64:C70)</f>
        <v>128000</v>
      </c>
      <c r="E63" s="186"/>
      <c r="F63" s="186"/>
      <c r="G63" s="186"/>
      <c r="H63" s="181">
        <v>128000</v>
      </c>
      <c r="I63" s="181"/>
      <c r="J63" s="181">
        <f>28200+16000+16000</f>
        <v>60200</v>
      </c>
      <c r="K63" s="181">
        <f>H63-J63</f>
        <v>67800</v>
      </c>
    </row>
    <row r="64" spans="1:11" ht="24.75">
      <c r="A64" s="80"/>
      <c r="B64" s="28" t="s">
        <v>20</v>
      </c>
      <c r="C64" s="17">
        <f>32000+16000</f>
        <v>48000</v>
      </c>
      <c r="D64" s="186"/>
      <c r="E64" s="186"/>
      <c r="F64" s="186"/>
      <c r="G64" s="186"/>
      <c r="H64" s="181"/>
      <c r="I64" s="181"/>
      <c r="J64" s="181"/>
      <c r="K64" s="181"/>
    </row>
    <row r="65" spans="1:11" ht="24.75">
      <c r="A65" s="80"/>
      <c r="B65" s="28" t="s">
        <v>21</v>
      </c>
      <c r="C65" s="17">
        <v>16000</v>
      </c>
      <c r="D65" s="186"/>
      <c r="E65" s="186"/>
      <c r="F65" s="186"/>
      <c r="G65" s="186"/>
      <c r="H65" s="181"/>
      <c r="I65" s="181"/>
      <c r="J65" s="181"/>
      <c r="K65" s="181"/>
    </row>
    <row r="66" spans="1:11" ht="24.75">
      <c r="A66" s="80"/>
      <c r="B66" s="28" t="s">
        <v>22</v>
      </c>
      <c r="C66" s="17">
        <v>16000</v>
      </c>
      <c r="D66" s="186"/>
      <c r="E66" s="186"/>
      <c r="F66" s="186"/>
      <c r="G66" s="186"/>
      <c r="H66" s="181"/>
      <c r="I66" s="181"/>
      <c r="J66" s="181"/>
      <c r="K66" s="181"/>
    </row>
    <row r="67" spans="1:11" ht="24.75">
      <c r="A67" s="80"/>
      <c r="B67" s="28" t="s">
        <v>23</v>
      </c>
      <c r="C67" s="17">
        <v>16000</v>
      </c>
      <c r="D67" s="186"/>
      <c r="E67" s="186"/>
      <c r="F67" s="186"/>
      <c r="G67" s="186"/>
      <c r="H67" s="181"/>
      <c r="I67" s="181"/>
      <c r="J67" s="181"/>
      <c r="K67" s="181"/>
    </row>
    <row r="68" spans="1:11" ht="24.75">
      <c r="A68" s="80"/>
      <c r="B68" s="28" t="s">
        <v>85</v>
      </c>
      <c r="C68" s="17">
        <v>8000</v>
      </c>
      <c r="D68" s="186"/>
      <c r="E68" s="186"/>
      <c r="F68" s="186"/>
      <c r="G68" s="186"/>
      <c r="H68" s="181"/>
      <c r="I68" s="181"/>
      <c r="J68" s="181"/>
      <c r="K68" s="181"/>
    </row>
    <row r="69" spans="1:11" ht="24.75">
      <c r="A69" s="80"/>
      <c r="B69" s="28" t="s">
        <v>86</v>
      </c>
      <c r="C69" s="17">
        <v>16000</v>
      </c>
      <c r="D69" s="186"/>
      <c r="E69" s="186"/>
      <c r="F69" s="186"/>
      <c r="G69" s="186"/>
      <c r="H69" s="181"/>
      <c r="I69" s="181"/>
      <c r="J69" s="181"/>
      <c r="K69" s="181"/>
    </row>
    <row r="70" spans="1:11" ht="24.75">
      <c r="A70" s="80"/>
      <c r="B70" s="28" t="s">
        <v>87</v>
      </c>
      <c r="C70" s="17">
        <v>8000</v>
      </c>
      <c r="D70" s="186"/>
      <c r="E70" s="186"/>
      <c r="F70" s="186"/>
      <c r="G70" s="186"/>
      <c r="H70" s="181"/>
      <c r="I70" s="181"/>
      <c r="J70" s="181"/>
      <c r="K70" s="181"/>
    </row>
    <row r="71" spans="1:11" ht="24.75">
      <c r="A71" s="80">
        <v>13</v>
      </c>
      <c r="B71" s="28" t="s">
        <v>97</v>
      </c>
      <c r="C71" s="17"/>
      <c r="D71" s="186">
        <v>4387200</v>
      </c>
      <c r="E71" s="186"/>
      <c r="F71" s="186"/>
      <c r="G71" s="186"/>
      <c r="H71" s="186">
        <v>4387200</v>
      </c>
      <c r="I71" s="181"/>
      <c r="J71" s="181">
        <v>2540920</v>
      </c>
      <c r="K71" s="181">
        <f>H71-J71</f>
        <v>1846280</v>
      </c>
    </row>
    <row r="72" spans="1:11" ht="24.75">
      <c r="A72" s="80"/>
      <c r="B72" s="28" t="s">
        <v>98</v>
      </c>
      <c r="C72" s="17"/>
      <c r="D72" s="186"/>
      <c r="E72" s="186"/>
      <c r="F72" s="186"/>
      <c r="G72" s="186"/>
      <c r="H72" s="182"/>
      <c r="I72" s="181"/>
      <c r="J72" s="181"/>
      <c r="K72" s="181"/>
    </row>
    <row r="73" spans="1:11" ht="24.75">
      <c r="A73" s="80"/>
      <c r="B73" s="28" t="s">
        <v>59</v>
      </c>
      <c r="C73" s="17"/>
      <c r="D73" s="186">
        <v>164760</v>
      </c>
      <c r="E73" s="186"/>
      <c r="F73" s="186"/>
      <c r="G73" s="186"/>
      <c r="H73" s="186">
        <v>164760</v>
      </c>
      <c r="I73" s="181"/>
      <c r="J73" s="181">
        <v>97766</v>
      </c>
      <c r="K73" s="181">
        <f>H73-J73</f>
        <v>66994</v>
      </c>
    </row>
    <row r="74" spans="1:11" ht="24.75">
      <c r="A74" s="80">
        <v>14</v>
      </c>
      <c r="B74" s="28" t="s">
        <v>71</v>
      </c>
      <c r="C74" s="17"/>
      <c r="D74" s="186">
        <v>1983600</v>
      </c>
      <c r="E74" s="186"/>
      <c r="F74" s="186"/>
      <c r="G74" s="186"/>
      <c r="H74" s="186">
        <v>1983600</v>
      </c>
      <c r="I74" s="181"/>
      <c r="J74" s="181">
        <v>980675.8</v>
      </c>
      <c r="K74" s="181">
        <f>H74-J74</f>
        <v>1002924.2</v>
      </c>
    </row>
    <row r="75" spans="1:11" ht="24.75">
      <c r="A75" s="80"/>
      <c r="B75" s="28" t="s">
        <v>99</v>
      </c>
      <c r="C75" s="17"/>
      <c r="D75" s="186"/>
      <c r="E75" s="186"/>
      <c r="F75" s="186"/>
      <c r="G75" s="186"/>
      <c r="H75" s="181"/>
      <c r="I75" s="181"/>
      <c r="J75" s="181"/>
      <c r="K75" s="181"/>
    </row>
    <row r="76" spans="1:11" ht="24.75">
      <c r="A76" s="80"/>
      <c r="B76" s="28" t="s">
        <v>100</v>
      </c>
      <c r="C76" s="17"/>
      <c r="D76" s="186">
        <v>74385</v>
      </c>
      <c r="E76" s="186"/>
      <c r="F76" s="186"/>
      <c r="G76" s="186"/>
      <c r="H76" s="186">
        <v>74385</v>
      </c>
      <c r="I76" s="181"/>
      <c r="J76" s="181">
        <v>37801</v>
      </c>
      <c r="K76" s="181">
        <f>H76-J76</f>
        <v>36584</v>
      </c>
    </row>
    <row r="77" spans="1:11" ht="24.75">
      <c r="A77" s="80">
        <v>15</v>
      </c>
      <c r="B77" s="28" t="s">
        <v>113</v>
      </c>
      <c r="C77" s="17"/>
      <c r="D77" s="186">
        <v>889200</v>
      </c>
      <c r="E77" s="186"/>
      <c r="F77" s="186"/>
      <c r="G77" s="186"/>
      <c r="H77" s="186">
        <v>889200</v>
      </c>
      <c r="I77" s="181"/>
      <c r="J77" s="181">
        <v>444600</v>
      </c>
      <c r="K77" s="181">
        <f>H77-J77</f>
        <v>444600</v>
      </c>
    </row>
    <row r="78" spans="1:11" ht="24.75">
      <c r="A78" s="80"/>
      <c r="B78" s="28" t="s">
        <v>114</v>
      </c>
      <c r="C78" s="17"/>
      <c r="D78" s="186"/>
      <c r="E78" s="186"/>
      <c r="F78" s="186"/>
      <c r="G78" s="186"/>
      <c r="H78" s="186"/>
      <c r="I78" s="181"/>
      <c r="J78" s="181"/>
      <c r="K78" s="181"/>
    </row>
    <row r="79" spans="1:11" ht="24.75">
      <c r="A79" s="80"/>
      <c r="B79" s="28" t="s">
        <v>115</v>
      </c>
      <c r="C79" s="17"/>
      <c r="D79" s="186">
        <v>33345</v>
      </c>
      <c r="E79" s="186"/>
      <c r="F79" s="186"/>
      <c r="G79" s="186"/>
      <c r="H79" s="186">
        <v>33345</v>
      </c>
      <c r="I79" s="181"/>
      <c r="J79" s="181">
        <v>17784</v>
      </c>
      <c r="K79" s="181">
        <f>H79-J79</f>
        <v>15561</v>
      </c>
    </row>
    <row r="80" spans="1:11" ht="24.75">
      <c r="A80" s="80">
        <v>16</v>
      </c>
      <c r="B80" s="28" t="s">
        <v>68</v>
      </c>
      <c r="C80" s="29"/>
      <c r="D80" s="186"/>
      <c r="E80" s="186"/>
      <c r="F80" s="186"/>
      <c r="G80" s="186"/>
      <c r="H80" s="182"/>
      <c r="I80" s="181"/>
      <c r="J80" s="181"/>
      <c r="K80" s="181"/>
    </row>
    <row r="81" spans="1:11" ht="24.75">
      <c r="A81" s="80"/>
      <c r="B81" s="27" t="s">
        <v>69</v>
      </c>
      <c r="C81" s="17"/>
      <c r="D81" s="186"/>
      <c r="E81" s="186"/>
      <c r="F81" s="186"/>
      <c r="G81" s="186"/>
      <c r="H81" s="182"/>
      <c r="I81" s="181"/>
      <c r="J81" s="181"/>
      <c r="K81" s="181"/>
    </row>
    <row r="82" spans="1:11" ht="24.75">
      <c r="A82" s="80"/>
      <c r="B82" s="27" t="s">
        <v>70</v>
      </c>
      <c r="C82" s="17"/>
      <c r="D82" s="186"/>
      <c r="E82" s="186"/>
      <c r="F82" s="186"/>
      <c r="G82" s="186"/>
      <c r="H82" s="181"/>
      <c r="I82" s="181"/>
      <c r="J82" s="181"/>
      <c r="K82" s="181"/>
    </row>
    <row r="83" spans="1:11" ht="24.75">
      <c r="A83" s="80">
        <v>17</v>
      </c>
      <c r="B83" s="88" t="s">
        <v>116</v>
      </c>
      <c r="C83" s="17"/>
      <c r="D83" s="186"/>
      <c r="E83" s="186"/>
      <c r="F83" s="186"/>
      <c r="G83" s="186"/>
      <c r="H83" s="191"/>
      <c r="I83" s="191"/>
      <c r="J83" s="191"/>
      <c r="K83" s="191"/>
    </row>
    <row r="84" spans="1:11" ht="24.75">
      <c r="A84" s="80"/>
      <c r="B84" s="28" t="s">
        <v>117</v>
      </c>
      <c r="C84" s="17"/>
      <c r="D84" s="186">
        <v>438720</v>
      </c>
      <c r="E84" s="186"/>
      <c r="F84" s="186"/>
      <c r="G84" s="186"/>
      <c r="H84" s="181">
        <v>438720</v>
      </c>
      <c r="I84" s="181"/>
      <c r="J84" s="181">
        <v>411300</v>
      </c>
      <c r="K84" s="181">
        <f>H84-J84</f>
        <v>27420</v>
      </c>
    </row>
    <row r="85" spans="1:11" ht="24.75">
      <c r="A85" s="80"/>
      <c r="B85" s="28" t="s">
        <v>118</v>
      </c>
      <c r="C85" s="17"/>
      <c r="D85" s="186">
        <v>21936</v>
      </c>
      <c r="E85" s="186"/>
      <c r="F85" s="186"/>
      <c r="G85" s="186"/>
      <c r="H85" s="181">
        <v>21936</v>
      </c>
      <c r="I85" s="181"/>
      <c r="J85" s="181">
        <v>16173</v>
      </c>
      <c r="K85" s="181">
        <f>H85-J85</f>
        <v>5763</v>
      </c>
    </row>
    <row r="86" spans="1:11" ht="24.75">
      <c r="A86" s="80">
        <v>18</v>
      </c>
      <c r="B86" s="28" t="s">
        <v>61</v>
      </c>
      <c r="C86" s="21"/>
      <c r="D86" s="186">
        <f>SUM(C87:C89)</f>
        <v>922850</v>
      </c>
      <c r="E86" s="186"/>
      <c r="F86" s="186"/>
      <c r="G86" s="186"/>
      <c r="H86" s="186">
        <v>922850</v>
      </c>
      <c r="I86" s="181"/>
      <c r="J86" s="181"/>
      <c r="K86" s="181"/>
    </row>
    <row r="87" spans="1:11" ht="24.75">
      <c r="A87" s="80"/>
      <c r="B87" s="98" t="s">
        <v>141</v>
      </c>
      <c r="C87" s="99">
        <v>583350</v>
      </c>
      <c r="D87" s="186"/>
      <c r="E87" s="186"/>
      <c r="F87" s="186"/>
      <c r="G87" s="186"/>
      <c r="H87" s="181"/>
      <c r="I87" s="181"/>
      <c r="J87" s="181"/>
      <c r="K87" s="181"/>
    </row>
    <row r="88" spans="1:11" ht="24.75">
      <c r="A88" s="80"/>
      <c r="B88" s="98" t="s">
        <v>142</v>
      </c>
      <c r="C88" s="99">
        <v>284600</v>
      </c>
      <c r="D88" s="186"/>
      <c r="E88" s="186"/>
      <c r="F88" s="186"/>
      <c r="G88" s="186"/>
      <c r="H88" s="181"/>
      <c r="I88" s="181"/>
      <c r="J88" s="181"/>
      <c r="K88" s="181"/>
    </row>
    <row r="89" spans="1:11" ht="24.75">
      <c r="A89" s="80"/>
      <c r="B89" s="98" t="s">
        <v>143</v>
      </c>
      <c r="C89" s="99">
        <v>54900</v>
      </c>
      <c r="D89" s="186"/>
      <c r="E89" s="186"/>
      <c r="F89" s="186"/>
      <c r="G89" s="186"/>
      <c r="H89" s="181"/>
      <c r="I89" s="181"/>
      <c r="J89" s="181"/>
      <c r="K89" s="181"/>
    </row>
    <row r="90" spans="1:11" ht="24.75">
      <c r="A90" s="95">
        <v>19</v>
      </c>
      <c r="B90" s="96" t="s">
        <v>119</v>
      </c>
      <c r="C90" s="97"/>
      <c r="D90" s="186">
        <v>21660</v>
      </c>
      <c r="E90" s="186"/>
      <c r="F90" s="186"/>
      <c r="G90" s="186"/>
      <c r="H90" s="181">
        <v>21660</v>
      </c>
      <c r="I90" s="181"/>
      <c r="J90" s="181">
        <v>21660</v>
      </c>
      <c r="K90" s="181">
        <f>H90-J90</f>
        <v>0</v>
      </c>
    </row>
    <row r="91" spans="1:11" ht="24.75">
      <c r="A91" s="84"/>
      <c r="B91" s="30" t="s">
        <v>123</v>
      </c>
      <c r="C91" s="2"/>
      <c r="D91" s="206">
        <f>SUM(D93:D170,D172:D204,D206,D208,D210,D212:D222)</f>
        <v>9681918</v>
      </c>
      <c r="E91" s="206"/>
      <c r="F91" s="206"/>
      <c r="G91" s="206"/>
      <c r="H91" s="207">
        <v>9300488</v>
      </c>
      <c r="I91" s="207"/>
      <c r="J91" s="207">
        <f>SUM(J95:J222)</f>
        <v>2179925.41</v>
      </c>
      <c r="K91" s="207">
        <f>H91-J91</f>
        <v>7120562.59</v>
      </c>
    </row>
    <row r="92" spans="1:11" s="32" customFormat="1" ht="24.75">
      <c r="A92" s="84">
        <v>20</v>
      </c>
      <c r="B92" s="116" t="s">
        <v>249</v>
      </c>
      <c r="C92" s="117"/>
      <c r="D92" s="208"/>
      <c r="E92" s="208"/>
      <c r="F92" s="208"/>
      <c r="G92" s="208"/>
      <c r="H92" s="209"/>
      <c r="I92" s="209"/>
      <c r="J92" s="209"/>
      <c r="K92" s="210"/>
    </row>
    <row r="93" spans="1:11" s="32" customFormat="1" ht="24.75">
      <c r="A93" s="84"/>
      <c r="B93" s="135" t="s">
        <v>163</v>
      </c>
      <c r="C93" s="109" t="s">
        <v>188</v>
      </c>
      <c r="D93" s="186">
        <v>608000</v>
      </c>
      <c r="E93" s="186"/>
      <c r="F93" s="186">
        <v>30000</v>
      </c>
      <c r="G93" s="186"/>
      <c r="H93" s="180"/>
      <c r="I93" s="181"/>
      <c r="J93" s="181"/>
      <c r="K93" s="181">
        <f>D93-J93</f>
        <v>608000</v>
      </c>
    </row>
    <row r="94" spans="1:11" s="32" customFormat="1" ht="24.75">
      <c r="A94" s="84"/>
      <c r="B94" s="231" t="s">
        <v>320</v>
      </c>
      <c r="C94" s="232"/>
      <c r="D94" s="186"/>
      <c r="E94" s="186"/>
      <c r="F94" s="186"/>
      <c r="G94" s="186"/>
      <c r="H94" s="180"/>
      <c r="I94" s="181"/>
      <c r="J94" s="181"/>
      <c r="K94" s="181"/>
    </row>
    <row r="95" spans="1:11" s="32" customFormat="1" ht="24.75">
      <c r="A95" s="84"/>
      <c r="B95" s="136" t="s">
        <v>170</v>
      </c>
      <c r="C95" s="108" t="s">
        <v>189</v>
      </c>
      <c r="D95" s="186">
        <v>5000</v>
      </c>
      <c r="E95" s="186"/>
      <c r="F95" s="186">
        <v>5000</v>
      </c>
      <c r="G95" s="186"/>
      <c r="H95" s="181"/>
      <c r="I95" s="211"/>
      <c r="J95" s="181"/>
      <c r="K95" s="181">
        <f aca="true" t="shared" si="1" ref="K95:K128">D95-J95</f>
        <v>5000</v>
      </c>
    </row>
    <row r="96" spans="1:11" s="32" customFormat="1" ht="24.75">
      <c r="A96" s="84"/>
      <c r="B96" s="137" t="s">
        <v>164</v>
      </c>
      <c r="C96" s="108" t="s">
        <v>190</v>
      </c>
      <c r="D96" s="186">
        <v>80000</v>
      </c>
      <c r="E96" s="186"/>
      <c r="F96" s="186"/>
      <c r="G96" s="186"/>
      <c r="H96" s="181">
        <v>80000</v>
      </c>
      <c r="I96" s="211"/>
      <c r="J96" s="212"/>
      <c r="K96" s="181">
        <f t="shared" si="1"/>
        <v>80000</v>
      </c>
    </row>
    <row r="97" spans="1:11" s="32" customFormat="1" ht="24.75">
      <c r="A97" s="84"/>
      <c r="B97" s="231" t="s">
        <v>321</v>
      </c>
      <c r="C97" s="232"/>
      <c r="D97" s="186"/>
      <c r="E97" s="186"/>
      <c r="F97" s="186"/>
      <c r="G97" s="186"/>
      <c r="H97" s="181"/>
      <c r="I97" s="211"/>
      <c r="J97" s="212"/>
      <c r="K97" s="181"/>
    </row>
    <row r="98" spans="1:11" s="32" customFormat="1" ht="24.75">
      <c r="A98" s="84"/>
      <c r="B98" s="135" t="s">
        <v>165</v>
      </c>
      <c r="C98" s="109" t="s">
        <v>191</v>
      </c>
      <c r="D98" s="186">
        <v>194100</v>
      </c>
      <c r="E98" s="186"/>
      <c r="F98" s="186"/>
      <c r="G98" s="186"/>
      <c r="H98" s="181">
        <v>194100</v>
      </c>
      <c r="I98" s="211"/>
      <c r="J98" s="212"/>
      <c r="K98" s="181">
        <f t="shared" si="1"/>
        <v>194100</v>
      </c>
    </row>
    <row r="99" spans="1:11" s="32" customFormat="1" ht="24.75">
      <c r="A99" s="84"/>
      <c r="B99" s="231" t="s">
        <v>322</v>
      </c>
      <c r="C99" s="232"/>
      <c r="D99" s="186"/>
      <c r="E99" s="186"/>
      <c r="F99" s="186"/>
      <c r="G99" s="186"/>
      <c r="H99" s="181"/>
      <c r="I99" s="211"/>
      <c r="J99" s="212"/>
      <c r="K99" s="181"/>
    </row>
    <row r="100" spans="1:11" s="32" customFormat="1" ht="24.75">
      <c r="A100" s="84"/>
      <c r="B100" s="138" t="s">
        <v>166</v>
      </c>
      <c r="C100" s="109" t="s">
        <v>192</v>
      </c>
      <c r="D100" s="186">
        <v>70000</v>
      </c>
      <c r="E100" s="186"/>
      <c r="F100" s="186">
        <v>70000</v>
      </c>
      <c r="G100" s="186"/>
      <c r="H100" s="181"/>
      <c r="I100" s="211"/>
      <c r="J100" s="181"/>
      <c r="K100" s="181">
        <f t="shared" si="1"/>
        <v>70000</v>
      </c>
    </row>
    <row r="101" spans="1:11" s="32" customFormat="1" ht="24.75">
      <c r="A101" s="84"/>
      <c r="B101" s="137" t="s">
        <v>167</v>
      </c>
      <c r="C101" s="110" t="s">
        <v>193</v>
      </c>
      <c r="D101" s="186">
        <v>10000</v>
      </c>
      <c r="E101" s="186"/>
      <c r="F101" s="186"/>
      <c r="G101" s="186">
        <v>10000</v>
      </c>
      <c r="H101" s="181"/>
      <c r="I101" s="211"/>
      <c r="J101" s="181"/>
      <c r="K101" s="181">
        <f t="shared" si="1"/>
        <v>10000</v>
      </c>
    </row>
    <row r="102" spans="1:11" s="32" customFormat="1" ht="24.75">
      <c r="A102" s="84"/>
      <c r="B102" s="137" t="s">
        <v>168</v>
      </c>
      <c r="C102" s="110" t="s">
        <v>193</v>
      </c>
      <c r="D102" s="186">
        <v>10000</v>
      </c>
      <c r="E102" s="186"/>
      <c r="F102" s="186"/>
      <c r="G102" s="186">
        <v>10000</v>
      </c>
      <c r="H102" s="181"/>
      <c r="I102" s="211"/>
      <c r="J102" s="181"/>
      <c r="K102" s="181">
        <f t="shared" si="1"/>
        <v>10000</v>
      </c>
    </row>
    <row r="103" spans="1:11" s="32" customFormat="1" ht="24.75">
      <c r="A103" s="84"/>
      <c r="B103" s="138" t="s">
        <v>171</v>
      </c>
      <c r="C103" s="108" t="s">
        <v>190</v>
      </c>
      <c r="D103" s="186">
        <v>36300</v>
      </c>
      <c r="E103" s="186"/>
      <c r="F103" s="186">
        <v>36300</v>
      </c>
      <c r="G103" s="186"/>
      <c r="H103" s="181"/>
      <c r="I103" s="211"/>
      <c r="J103" s="181"/>
      <c r="K103" s="181">
        <f t="shared" si="1"/>
        <v>36300</v>
      </c>
    </row>
    <row r="104" spans="1:11" s="32" customFormat="1" ht="24.75">
      <c r="A104" s="84"/>
      <c r="B104" s="138" t="s">
        <v>169</v>
      </c>
      <c r="C104" s="125" t="s">
        <v>194</v>
      </c>
      <c r="D104" s="186">
        <v>36300</v>
      </c>
      <c r="E104" s="186"/>
      <c r="F104" s="186">
        <v>36300</v>
      </c>
      <c r="G104" s="186"/>
      <c r="H104" s="181"/>
      <c r="I104" s="211"/>
      <c r="J104" s="181"/>
      <c r="K104" s="181">
        <f t="shared" si="1"/>
        <v>36300</v>
      </c>
    </row>
    <row r="105" spans="1:11" s="32" customFormat="1" ht="24.75">
      <c r="A105" s="84"/>
      <c r="B105" s="138" t="s">
        <v>172</v>
      </c>
      <c r="C105" s="108" t="s">
        <v>195</v>
      </c>
      <c r="D105" s="186">
        <v>69800</v>
      </c>
      <c r="E105" s="186"/>
      <c r="F105" s="186">
        <v>69800</v>
      </c>
      <c r="G105" s="186"/>
      <c r="H105" s="181"/>
      <c r="I105" s="211"/>
      <c r="J105" s="181"/>
      <c r="K105" s="181">
        <f t="shared" si="1"/>
        <v>69800</v>
      </c>
    </row>
    <row r="106" spans="1:11" s="32" customFormat="1" ht="24.75">
      <c r="A106" s="84"/>
      <c r="B106" s="138" t="s">
        <v>173</v>
      </c>
      <c r="C106" s="108" t="s">
        <v>196</v>
      </c>
      <c r="D106" s="186">
        <v>213498</v>
      </c>
      <c r="E106" s="186"/>
      <c r="F106" s="186">
        <v>213498</v>
      </c>
      <c r="G106" s="186"/>
      <c r="H106" s="181"/>
      <c r="I106" s="211"/>
      <c r="J106" s="181"/>
      <c r="K106" s="181">
        <f t="shared" si="1"/>
        <v>213498</v>
      </c>
    </row>
    <row r="107" spans="1:11" s="32" customFormat="1" ht="24.75">
      <c r="A107" s="84"/>
      <c r="B107" s="135" t="s">
        <v>174</v>
      </c>
      <c r="C107" s="111"/>
      <c r="D107" s="213"/>
      <c r="E107" s="214"/>
      <c r="F107" s="213"/>
      <c r="G107" s="214"/>
      <c r="H107" s="181"/>
      <c r="I107" s="211"/>
      <c r="J107" s="181"/>
      <c r="K107" s="181"/>
    </row>
    <row r="108" spans="1:11" s="32" customFormat="1" ht="24.75">
      <c r="A108" s="84"/>
      <c r="B108" s="231" t="s">
        <v>323</v>
      </c>
      <c r="C108" s="232"/>
      <c r="D108" s="213"/>
      <c r="E108" s="214"/>
      <c r="F108" s="213"/>
      <c r="G108" s="214"/>
      <c r="H108" s="181"/>
      <c r="I108" s="211"/>
      <c r="J108" s="181"/>
      <c r="K108" s="181"/>
    </row>
    <row r="109" spans="1:11" s="32" customFormat="1" ht="24.75">
      <c r="A109" s="84"/>
      <c r="B109" s="136" t="s">
        <v>175</v>
      </c>
      <c r="C109" s="108" t="s">
        <v>197</v>
      </c>
      <c r="D109" s="215">
        <v>221243</v>
      </c>
      <c r="E109" s="182"/>
      <c r="F109" s="215">
        <v>221243</v>
      </c>
      <c r="G109" s="182"/>
      <c r="H109" s="181"/>
      <c r="I109" s="211"/>
      <c r="J109" s="181"/>
      <c r="K109" s="181">
        <f t="shared" si="1"/>
        <v>221243</v>
      </c>
    </row>
    <row r="110" spans="1:11" s="32" customFormat="1" ht="24.75">
      <c r="A110" s="84"/>
      <c r="B110" s="138" t="s">
        <v>176</v>
      </c>
      <c r="C110" s="108" t="s">
        <v>198</v>
      </c>
      <c r="D110" s="215">
        <v>160200</v>
      </c>
      <c r="E110" s="182"/>
      <c r="F110" s="215">
        <v>160200</v>
      </c>
      <c r="G110" s="182"/>
      <c r="H110" s="180"/>
      <c r="I110" s="181"/>
      <c r="J110" s="181"/>
      <c r="K110" s="181">
        <f t="shared" si="1"/>
        <v>160200</v>
      </c>
    </row>
    <row r="111" spans="1:11" s="32" customFormat="1" ht="24.75">
      <c r="A111" s="84"/>
      <c r="B111" s="138" t="s">
        <v>177</v>
      </c>
      <c r="C111" s="108" t="s">
        <v>199</v>
      </c>
      <c r="D111" s="186">
        <v>36300</v>
      </c>
      <c r="E111" s="186"/>
      <c r="F111" s="186"/>
      <c r="G111" s="186">
        <v>36300</v>
      </c>
      <c r="H111" s="180"/>
      <c r="I111" s="181"/>
      <c r="J111" s="181"/>
      <c r="K111" s="181">
        <f t="shared" si="1"/>
        <v>36300</v>
      </c>
    </row>
    <row r="112" spans="1:11" s="32" customFormat="1" ht="24.75">
      <c r="A112" s="84"/>
      <c r="B112" s="138" t="s">
        <v>182</v>
      </c>
      <c r="C112" s="108" t="s">
        <v>200</v>
      </c>
      <c r="D112" s="186">
        <v>348730</v>
      </c>
      <c r="E112" s="186"/>
      <c r="F112" s="186"/>
      <c r="G112" s="186"/>
      <c r="H112" s="180"/>
      <c r="I112" s="181"/>
      <c r="J112" s="181">
        <v>347550</v>
      </c>
      <c r="K112" s="181">
        <f t="shared" si="1"/>
        <v>1180</v>
      </c>
    </row>
    <row r="113" spans="1:11" s="32" customFormat="1" ht="24.75">
      <c r="A113" s="84"/>
      <c r="B113" s="231" t="s">
        <v>324</v>
      </c>
      <c r="C113" s="232"/>
      <c r="D113" s="186"/>
      <c r="E113" s="186"/>
      <c r="F113" s="186"/>
      <c r="G113" s="186"/>
      <c r="H113" s="180"/>
      <c r="I113" s="181"/>
      <c r="J113" s="181"/>
      <c r="K113" s="181"/>
    </row>
    <row r="114" spans="1:11" s="32" customFormat="1" ht="24.75">
      <c r="A114" s="84"/>
      <c r="B114" s="138" t="s">
        <v>183</v>
      </c>
      <c r="C114" s="108" t="s">
        <v>188</v>
      </c>
      <c r="D114" s="186">
        <v>60000</v>
      </c>
      <c r="E114" s="186"/>
      <c r="F114" s="186">
        <v>60000</v>
      </c>
      <c r="G114" s="186"/>
      <c r="H114" s="180"/>
      <c r="I114" s="181"/>
      <c r="J114" s="181"/>
      <c r="K114" s="181">
        <f t="shared" si="1"/>
        <v>60000</v>
      </c>
    </row>
    <row r="115" spans="1:11" s="32" customFormat="1" ht="24.75">
      <c r="A115" s="84"/>
      <c r="B115" s="138" t="s">
        <v>184</v>
      </c>
      <c r="C115" s="111"/>
      <c r="D115" s="182"/>
      <c r="E115" s="186"/>
      <c r="F115" s="186"/>
      <c r="G115" s="186"/>
      <c r="H115" s="180"/>
      <c r="I115" s="181"/>
      <c r="J115" s="181"/>
      <c r="K115" s="181"/>
    </row>
    <row r="116" spans="1:11" s="32" customFormat="1" ht="24.75">
      <c r="A116" s="84"/>
      <c r="B116" s="138" t="s">
        <v>185</v>
      </c>
      <c r="C116" s="108" t="s">
        <v>200</v>
      </c>
      <c r="D116" s="186">
        <v>26550</v>
      </c>
      <c r="E116" s="186"/>
      <c r="F116" s="186"/>
      <c r="G116" s="186">
        <v>26550</v>
      </c>
      <c r="H116" s="180"/>
      <c r="I116" s="181"/>
      <c r="J116" s="181">
        <f>19500+1050+6000</f>
        <v>26550</v>
      </c>
      <c r="K116" s="181">
        <f t="shared" si="1"/>
        <v>0</v>
      </c>
    </row>
    <row r="117" spans="1:11" s="32" customFormat="1" ht="24.75">
      <c r="A117" s="84"/>
      <c r="B117" s="138" t="s">
        <v>178</v>
      </c>
      <c r="C117" s="165" t="s">
        <v>194</v>
      </c>
      <c r="D117" s="186">
        <v>4700</v>
      </c>
      <c r="E117" s="186"/>
      <c r="F117" s="186"/>
      <c r="G117" s="186">
        <v>4700</v>
      </c>
      <c r="H117" s="180"/>
      <c r="I117" s="181"/>
      <c r="J117" s="181">
        <v>4700</v>
      </c>
      <c r="K117" s="181">
        <f t="shared" si="1"/>
        <v>0</v>
      </c>
    </row>
    <row r="118" spans="1:11" s="32" customFormat="1" ht="24.75">
      <c r="A118" s="84"/>
      <c r="B118" s="138" t="s">
        <v>179</v>
      </c>
      <c r="C118" s="108" t="s">
        <v>201</v>
      </c>
      <c r="D118" s="186">
        <v>56220</v>
      </c>
      <c r="E118" s="186"/>
      <c r="F118" s="186">
        <v>56220</v>
      </c>
      <c r="G118" s="186"/>
      <c r="H118" s="180"/>
      <c r="I118" s="181"/>
      <c r="J118" s="181"/>
      <c r="K118" s="181">
        <f t="shared" si="1"/>
        <v>56220</v>
      </c>
    </row>
    <row r="119" spans="1:11" s="32" customFormat="1" ht="24.75">
      <c r="A119" s="84"/>
      <c r="B119" s="138" t="s">
        <v>186</v>
      </c>
      <c r="C119" s="108" t="s">
        <v>199</v>
      </c>
      <c r="D119" s="186">
        <v>39960</v>
      </c>
      <c r="E119" s="186"/>
      <c r="F119" s="186"/>
      <c r="G119" s="186"/>
      <c r="H119" s="180"/>
      <c r="I119" s="181"/>
      <c r="J119" s="181"/>
      <c r="K119" s="181">
        <f t="shared" si="1"/>
        <v>39960</v>
      </c>
    </row>
    <row r="120" spans="1:11" s="32" customFormat="1" ht="24.75">
      <c r="A120" s="84"/>
      <c r="B120" s="138" t="s">
        <v>180</v>
      </c>
      <c r="C120" s="108" t="s">
        <v>202</v>
      </c>
      <c r="D120" s="186">
        <v>146500</v>
      </c>
      <c r="E120" s="186"/>
      <c r="F120" s="186">
        <v>146500</v>
      </c>
      <c r="G120" s="186"/>
      <c r="H120" s="180"/>
      <c r="I120" s="181"/>
      <c r="J120" s="181">
        <v>137460</v>
      </c>
      <c r="K120" s="181">
        <f t="shared" si="1"/>
        <v>9040</v>
      </c>
    </row>
    <row r="121" spans="1:11" s="32" customFormat="1" ht="24.75">
      <c r="A121" s="84"/>
      <c r="B121" s="136" t="s">
        <v>181</v>
      </c>
      <c r="C121" s="126" t="s">
        <v>203</v>
      </c>
      <c r="D121" s="186">
        <v>30000</v>
      </c>
      <c r="E121" s="186"/>
      <c r="F121" s="186">
        <v>30000</v>
      </c>
      <c r="G121" s="186"/>
      <c r="H121" s="180"/>
      <c r="I121" s="181"/>
      <c r="J121" s="181"/>
      <c r="K121" s="181">
        <f t="shared" si="1"/>
        <v>30000</v>
      </c>
    </row>
    <row r="122" spans="1:11" s="32" customFormat="1" ht="24.75">
      <c r="A122" s="84"/>
      <c r="B122" s="16" t="s">
        <v>187</v>
      </c>
      <c r="C122" s="122" t="s">
        <v>204</v>
      </c>
      <c r="D122" s="186">
        <v>162000</v>
      </c>
      <c r="E122" s="186"/>
      <c r="F122" s="186"/>
      <c r="G122" s="186"/>
      <c r="H122" s="180">
        <v>162000</v>
      </c>
      <c r="I122" s="181"/>
      <c r="J122" s="181"/>
      <c r="K122" s="181">
        <f t="shared" si="1"/>
        <v>162000</v>
      </c>
    </row>
    <row r="123" spans="1:11" s="32" customFormat="1" ht="24.75">
      <c r="A123" s="84"/>
      <c r="B123" s="231" t="s">
        <v>325</v>
      </c>
      <c r="C123" s="232"/>
      <c r="D123" s="186"/>
      <c r="E123" s="186"/>
      <c r="F123" s="186"/>
      <c r="G123" s="186"/>
      <c r="H123" s="180"/>
      <c r="I123" s="181"/>
      <c r="J123" s="181"/>
      <c r="K123" s="181"/>
    </row>
    <row r="124" spans="1:11" s="32" customFormat="1" ht="24.75">
      <c r="A124" s="84"/>
      <c r="B124" s="161" t="s">
        <v>309</v>
      </c>
      <c r="C124" s="159" t="s">
        <v>206</v>
      </c>
      <c r="D124" s="182">
        <v>41000</v>
      </c>
      <c r="E124" s="182"/>
      <c r="F124" s="182"/>
      <c r="G124" s="182"/>
      <c r="H124" s="180"/>
      <c r="I124" s="181"/>
      <c r="J124" s="181"/>
      <c r="K124" s="181">
        <f t="shared" si="1"/>
        <v>41000</v>
      </c>
    </row>
    <row r="125" spans="1:11" s="32" customFormat="1" ht="24.75">
      <c r="A125" s="84"/>
      <c r="B125" s="231" t="s">
        <v>326</v>
      </c>
      <c r="C125" s="232"/>
      <c r="D125" s="182"/>
      <c r="E125" s="182"/>
      <c r="F125" s="182"/>
      <c r="G125" s="182"/>
      <c r="H125" s="180"/>
      <c r="I125" s="181"/>
      <c r="J125" s="181"/>
      <c r="K125" s="181"/>
    </row>
    <row r="126" spans="1:11" s="32" customFormat="1" ht="24.75">
      <c r="A126" s="84"/>
      <c r="B126" s="161" t="s">
        <v>310</v>
      </c>
      <c r="C126" s="160" t="s">
        <v>199</v>
      </c>
      <c r="D126" s="182">
        <v>12000</v>
      </c>
      <c r="E126" s="182"/>
      <c r="F126" s="182"/>
      <c r="G126" s="182"/>
      <c r="H126" s="180"/>
      <c r="I126" s="181"/>
      <c r="J126" s="181"/>
      <c r="K126" s="181">
        <f t="shared" si="1"/>
        <v>12000</v>
      </c>
    </row>
    <row r="127" spans="1:11" s="32" customFormat="1" ht="24.75">
      <c r="A127" s="84"/>
      <c r="B127" s="231" t="s">
        <v>327</v>
      </c>
      <c r="C127" s="232"/>
      <c r="D127" s="182"/>
      <c r="E127" s="182"/>
      <c r="F127" s="182"/>
      <c r="G127" s="182"/>
      <c r="H127" s="180"/>
      <c r="I127" s="181"/>
      <c r="J127" s="181"/>
      <c r="K127" s="181"/>
    </row>
    <row r="128" spans="1:11" s="32" customFormat="1" ht="24.75">
      <c r="A128" s="84"/>
      <c r="B128" s="161" t="s">
        <v>311</v>
      </c>
      <c r="C128" s="160" t="s">
        <v>196</v>
      </c>
      <c r="D128" s="182">
        <v>30000</v>
      </c>
      <c r="E128" s="182"/>
      <c r="F128" s="182"/>
      <c r="G128" s="182"/>
      <c r="H128" s="180"/>
      <c r="I128" s="181"/>
      <c r="J128" s="181"/>
      <c r="K128" s="181">
        <f t="shared" si="1"/>
        <v>30000</v>
      </c>
    </row>
    <row r="129" spans="1:11" s="32" customFormat="1" ht="24.75">
      <c r="A129" s="158"/>
      <c r="B129" s="231" t="s">
        <v>328</v>
      </c>
      <c r="C129" s="232"/>
      <c r="D129" s="182"/>
      <c r="E129" s="182"/>
      <c r="F129" s="182"/>
      <c r="G129" s="182"/>
      <c r="H129" s="180"/>
      <c r="I129" s="181"/>
      <c r="J129" s="181"/>
      <c r="K129" s="181"/>
    </row>
    <row r="130" spans="1:12" s="32" customFormat="1" ht="24.75" customHeight="1">
      <c r="A130" s="114">
        <v>21</v>
      </c>
      <c r="B130" s="216" t="s">
        <v>250</v>
      </c>
      <c r="C130" s="118"/>
      <c r="D130" s="216"/>
      <c r="E130" s="216"/>
      <c r="F130" s="216"/>
      <c r="G130" s="216"/>
      <c r="H130" s="217"/>
      <c r="I130" s="217"/>
      <c r="J130" s="217"/>
      <c r="K130" s="217"/>
      <c r="L130" s="149"/>
    </row>
    <row r="131" spans="1:12" s="32" customFormat="1" ht="24.75" customHeight="1">
      <c r="A131" s="114"/>
      <c r="B131" s="163" t="s">
        <v>312</v>
      </c>
      <c r="C131" s="109" t="s">
        <v>206</v>
      </c>
      <c r="D131" s="218">
        <v>40000</v>
      </c>
      <c r="E131" s="218"/>
      <c r="F131" s="218"/>
      <c r="G131" s="218"/>
      <c r="H131" s="217"/>
      <c r="I131" s="217"/>
      <c r="J131" s="217"/>
      <c r="K131" s="181">
        <f aca="true" t="shared" si="2" ref="K131:K139">D131-J131</f>
        <v>40000</v>
      </c>
      <c r="L131" s="149"/>
    </row>
    <row r="132" spans="1:12" s="32" customFormat="1" ht="24.75" customHeight="1">
      <c r="A132" s="114"/>
      <c r="B132" s="231" t="s">
        <v>329</v>
      </c>
      <c r="C132" s="232"/>
      <c r="D132" s="218"/>
      <c r="E132" s="218"/>
      <c r="F132" s="218"/>
      <c r="G132" s="218"/>
      <c r="H132" s="217"/>
      <c r="I132" s="217"/>
      <c r="J132" s="217"/>
      <c r="K132" s="181"/>
      <c r="L132" s="149"/>
    </row>
    <row r="133" spans="1:11" s="32" customFormat="1" ht="24.75">
      <c r="A133" s="84"/>
      <c r="B133" s="100" t="s">
        <v>313</v>
      </c>
      <c r="C133" s="122" t="s">
        <v>205</v>
      </c>
      <c r="D133" s="182">
        <v>60000</v>
      </c>
      <c r="E133" s="182"/>
      <c r="F133" s="182">
        <v>60000</v>
      </c>
      <c r="G133" s="182"/>
      <c r="H133" s="180"/>
      <c r="I133" s="181"/>
      <c r="J133" s="181"/>
      <c r="K133" s="181">
        <f t="shared" si="2"/>
        <v>60000</v>
      </c>
    </row>
    <row r="134" spans="1:11" s="32" customFormat="1" ht="24.75">
      <c r="A134" s="84"/>
      <c r="B134" s="121" t="s">
        <v>314</v>
      </c>
      <c r="C134" s="109" t="s">
        <v>206</v>
      </c>
      <c r="D134" s="182">
        <v>30000</v>
      </c>
      <c r="E134" s="182"/>
      <c r="F134" s="182"/>
      <c r="G134" s="182">
        <v>30000</v>
      </c>
      <c r="H134" s="180"/>
      <c r="I134" s="181"/>
      <c r="J134" s="181"/>
      <c r="K134" s="181">
        <f t="shared" si="2"/>
        <v>30000</v>
      </c>
    </row>
    <row r="135" spans="1:11" s="32" customFormat="1" ht="24.75">
      <c r="A135" s="84"/>
      <c r="B135" s="121" t="s">
        <v>315</v>
      </c>
      <c r="C135" s="109" t="s">
        <v>206</v>
      </c>
      <c r="D135" s="182">
        <v>20000</v>
      </c>
      <c r="E135" s="182"/>
      <c r="F135" s="182"/>
      <c r="G135" s="182"/>
      <c r="H135" s="180"/>
      <c r="I135" s="181"/>
      <c r="J135" s="181"/>
      <c r="K135" s="181">
        <f t="shared" si="2"/>
        <v>20000</v>
      </c>
    </row>
    <row r="136" spans="1:11" s="32" customFormat="1" ht="24.75">
      <c r="A136" s="84"/>
      <c r="B136" s="231" t="s">
        <v>330</v>
      </c>
      <c r="C136" s="232"/>
      <c r="D136" s="182"/>
      <c r="E136" s="182"/>
      <c r="F136" s="182"/>
      <c r="G136" s="182"/>
      <c r="H136" s="180"/>
      <c r="I136" s="181"/>
      <c r="J136" s="181"/>
      <c r="K136" s="181"/>
    </row>
    <row r="137" spans="1:11" s="32" customFormat="1" ht="24.75">
      <c r="A137" s="84"/>
      <c r="B137" s="121" t="s">
        <v>316</v>
      </c>
      <c r="C137" s="109" t="s">
        <v>207</v>
      </c>
      <c r="D137" s="182">
        <v>20000</v>
      </c>
      <c r="E137" s="182"/>
      <c r="F137" s="182">
        <v>20000</v>
      </c>
      <c r="G137" s="182"/>
      <c r="H137" s="180"/>
      <c r="I137" s="181"/>
      <c r="J137" s="181">
        <v>20000</v>
      </c>
      <c r="K137" s="181">
        <f t="shared" si="2"/>
        <v>0</v>
      </c>
    </row>
    <row r="138" spans="1:11" s="32" customFormat="1" ht="24.75">
      <c r="A138" s="84"/>
      <c r="B138" s="100" t="s">
        <v>317</v>
      </c>
      <c r="C138" s="122" t="s">
        <v>192</v>
      </c>
      <c r="D138" s="182">
        <v>119100</v>
      </c>
      <c r="E138" s="182"/>
      <c r="F138" s="182">
        <v>119100</v>
      </c>
      <c r="G138" s="182"/>
      <c r="H138" s="180"/>
      <c r="I138" s="181"/>
      <c r="J138" s="181"/>
      <c r="K138" s="181">
        <f t="shared" si="2"/>
        <v>119100</v>
      </c>
    </row>
    <row r="139" spans="1:11" s="32" customFormat="1" ht="24.75">
      <c r="A139" s="84"/>
      <c r="B139" s="121" t="s">
        <v>318</v>
      </c>
      <c r="C139" s="109" t="s">
        <v>206</v>
      </c>
      <c r="D139" s="182">
        <v>21950</v>
      </c>
      <c r="E139" s="182"/>
      <c r="F139" s="182"/>
      <c r="G139" s="182">
        <v>21950</v>
      </c>
      <c r="H139" s="180"/>
      <c r="I139" s="181"/>
      <c r="J139" s="181"/>
      <c r="K139" s="181">
        <f t="shared" si="2"/>
        <v>21950</v>
      </c>
    </row>
    <row r="140" spans="1:13" s="123" customFormat="1" ht="24.75" customHeight="1">
      <c r="A140" s="114">
        <v>22</v>
      </c>
      <c r="B140" s="216" t="s">
        <v>251</v>
      </c>
      <c r="C140" s="124"/>
      <c r="D140" s="219"/>
      <c r="E140" s="219"/>
      <c r="F140" s="219"/>
      <c r="G140" s="219"/>
      <c r="H140" s="220"/>
      <c r="I140" s="220"/>
      <c r="J140" s="220"/>
      <c r="K140" s="220"/>
      <c r="L140" s="149"/>
      <c r="M140" s="115"/>
    </row>
    <row r="141" spans="1:11" s="32" customFormat="1" ht="24.75">
      <c r="A141" s="84"/>
      <c r="B141" s="16" t="s">
        <v>208</v>
      </c>
      <c r="C141" s="108" t="s">
        <v>210</v>
      </c>
      <c r="D141" s="182">
        <v>18535</v>
      </c>
      <c r="E141" s="182">
        <v>18535</v>
      </c>
      <c r="F141" s="182"/>
      <c r="G141" s="182"/>
      <c r="H141" s="180"/>
      <c r="I141" s="181"/>
      <c r="J141" s="181">
        <v>18535</v>
      </c>
      <c r="K141" s="181">
        <f>D141-J141</f>
        <v>0</v>
      </c>
    </row>
    <row r="142" spans="1:11" s="32" customFormat="1" ht="24.75">
      <c r="A142" s="84"/>
      <c r="B142" s="16" t="s">
        <v>209</v>
      </c>
      <c r="C142" s="108" t="s">
        <v>211</v>
      </c>
      <c r="D142" s="182">
        <v>20000</v>
      </c>
      <c r="E142" s="182">
        <v>20000</v>
      </c>
      <c r="F142" s="182"/>
      <c r="G142" s="182"/>
      <c r="H142" s="180"/>
      <c r="I142" s="181"/>
      <c r="J142" s="181"/>
      <c r="K142" s="181">
        <f aca="true" t="shared" si="3" ref="K142:K153">D142-J142</f>
        <v>20000</v>
      </c>
    </row>
    <row r="143" spans="1:11" s="32" customFormat="1" ht="24.75">
      <c r="A143" s="84"/>
      <c r="B143" s="16" t="s">
        <v>301</v>
      </c>
      <c r="C143" s="109" t="s">
        <v>192</v>
      </c>
      <c r="D143" s="182">
        <v>46900</v>
      </c>
      <c r="E143" s="182"/>
      <c r="F143" s="182">
        <v>46900</v>
      </c>
      <c r="G143" s="182"/>
      <c r="H143" s="180"/>
      <c r="I143" s="181"/>
      <c r="J143" s="181"/>
      <c r="K143" s="181">
        <f t="shared" si="3"/>
        <v>46900</v>
      </c>
    </row>
    <row r="144" spans="1:11" s="32" customFormat="1" ht="24.75">
      <c r="A144" s="84"/>
      <c r="B144" s="16" t="s">
        <v>302</v>
      </c>
      <c r="C144" s="122" t="s">
        <v>213</v>
      </c>
      <c r="D144" s="182">
        <v>10000</v>
      </c>
      <c r="E144" s="182"/>
      <c r="F144" s="182"/>
      <c r="G144" s="182"/>
      <c r="H144" s="180"/>
      <c r="I144" s="181"/>
      <c r="J144" s="181"/>
      <c r="K144" s="181">
        <f t="shared" si="3"/>
        <v>10000</v>
      </c>
    </row>
    <row r="145" spans="1:11" s="32" customFormat="1" ht="24.75">
      <c r="A145" s="84"/>
      <c r="B145" s="231" t="s">
        <v>331</v>
      </c>
      <c r="C145" s="232"/>
      <c r="D145" s="182"/>
      <c r="E145" s="182"/>
      <c r="F145" s="182"/>
      <c r="G145" s="182"/>
      <c r="H145" s="180"/>
      <c r="I145" s="181"/>
      <c r="J145" s="181"/>
      <c r="K145" s="181"/>
    </row>
    <row r="146" spans="1:11" s="32" customFormat="1" ht="24.75">
      <c r="A146" s="84"/>
      <c r="B146" s="16" t="s">
        <v>303</v>
      </c>
      <c r="C146" s="109" t="s">
        <v>214</v>
      </c>
      <c r="D146" s="182">
        <v>50000</v>
      </c>
      <c r="E146" s="182"/>
      <c r="F146" s="182"/>
      <c r="G146" s="182">
        <v>50000</v>
      </c>
      <c r="H146" s="180"/>
      <c r="I146" s="181"/>
      <c r="J146" s="181"/>
      <c r="K146" s="181">
        <f t="shared" si="3"/>
        <v>50000</v>
      </c>
    </row>
    <row r="147" spans="1:11" s="32" customFormat="1" ht="24.75">
      <c r="A147" s="84"/>
      <c r="B147" s="16" t="s">
        <v>304</v>
      </c>
      <c r="C147" s="109" t="s">
        <v>214</v>
      </c>
      <c r="D147" s="182">
        <v>30000</v>
      </c>
      <c r="E147" s="182"/>
      <c r="F147" s="182"/>
      <c r="G147" s="182">
        <v>30000</v>
      </c>
      <c r="H147" s="180"/>
      <c r="I147" s="181"/>
      <c r="J147" s="181"/>
      <c r="K147" s="181">
        <f t="shared" si="3"/>
        <v>30000</v>
      </c>
    </row>
    <row r="148" spans="1:11" s="32" customFormat="1" ht="24.75">
      <c r="A148" s="84"/>
      <c r="B148" s="16" t="s">
        <v>308</v>
      </c>
      <c r="C148" s="109" t="s">
        <v>214</v>
      </c>
      <c r="D148" s="182">
        <v>10000</v>
      </c>
      <c r="E148" s="182"/>
      <c r="F148" s="182"/>
      <c r="G148" s="182"/>
      <c r="H148" s="180">
        <v>10000</v>
      </c>
      <c r="I148" s="181"/>
      <c r="J148" s="181"/>
      <c r="K148" s="181">
        <f t="shared" si="3"/>
        <v>10000</v>
      </c>
    </row>
    <row r="149" spans="1:11" s="32" customFormat="1" ht="24.75">
      <c r="A149" s="84"/>
      <c r="B149" s="231" t="s">
        <v>331</v>
      </c>
      <c r="C149" s="232"/>
      <c r="D149" s="182"/>
      <c r="E149" s="182"/>
      <c r="F149" s="182"/>
      <c r="G149" s="182"/>
      <c r="H149" s="180"/>
      <c r="I149" s="181"/>
      <c r="J149" s="181"/>
      <c r="K149" s="181"/>
    </row>
    <row r="150" spans="1:11" s="32" customFormat="1" ht="24.75">
      <c r="A150" s="84"/>
      <c r="B150" s="16" t="s">
        <v>305</v>
      </c>
      <c r="C150" s="109" t="s">
        <v>215</v>
      </c>
      <c r="D150" s="182">
        <v>100000</v>
      </c>
      <c r="E150" s="182"/>
      <c r="F150" s="182"/>
      <c r="G150" s="182">
        <v>100000</v>
      </c>
      <c r="H150" s="180"/>
      <c r="I150" s="181"/>
      <c r="J150" s="181"/>
      <c r="K150" s="181">
        <f t="shared" si="3"/>
        <v>100000</v>
      </c>
    </row>
    <row r="151" spans="1:11" s="32" customFormat="1" ht="24.75">
      <c r="A151" s="84"/>
      <c r="B151" s="16" t="s">
        <v>306</v>
      </c>
      <c r="C151" s="109" t="s">
        <v>202</v>
      </c>
      <c r="D151" s="182">
        <v>80000</v>
      </c>
      <c r="E151" s="182"/>
      <c r="F151" s="182"/>
      <c r="G151" s="182"/>
      <c r="H151" s="180">
        <v>80000</v>
      </c>
      <c r="I151" s="181"/>
      <c r="J151" s="181"/>
      <c r="K151" s="181">
        <f t="shared" si="3"/>
        <v>80000</v>
      </c>
    </row>
    <row r="152" spans="1:11" s="32" customFormat="1" ht="24.75">
      <c r="A152" s="84"/>
      <c r="B152" s="231" t="s">
        <v>321</v>
      </c>
      <c r="C152" s="232"/>
      <c r="D152" s="182"/>
      <c r="E152" s="182"/>
      <c r="F152" s="182"/>
      <c r="G152" s="182"/>
      <c r="H152" s="180"/>
      <c r="I152" s="181"/>
      <c r="J152" s="181"/>
      <c r="K152" s="181"/>
    </row>
    <row r="153" spans="1:11" s="32" customFormat="1" ht="24.75">
      <c r="A153" s="84"/>
      <c r="B153" s="16" t="s">
        <v>307</v>
      </c>
      <c r="C153" s="109" t="s">
        <v>202</v>
      </c>
      <c r="D153" s="182">
        <v>70000</v>
      </c>
      <c r="E153" s="182"/>
      <c r="F153" s="182"/>
      <c r="G153" s="182"/>
      <c r="H153" s="180">
        <v>70000</v>
      </c>
      <c r="I153" s="181"/>
      <c r="J153" s="181"/>
      <c r="K153" s="181">
        <f t="shared" si="3"/>
        <v>70000</v>
      </c>
    </row>
    <row r="154" spans="1:11" s="32" customFormat="1" ht="24.75">
      <c r="A154" s="84"/>
      <c r="B154" s="231" t="s">
        <v>332</v>
      </c>
      <c r="C154" s="232"/>
      <c r="D154" s="182"/>
      <c r="E154" s="182"/>
      <c r="F154" s="182"/>
      <c r="G154" s="182"/>
      <c r="H154" s="180"/>
      <c r="I154" s="181"/>
      <c r="J154" s="181"/>
      <c r="K154" s="181"/>
    </row>
    <row r="155" spans="1:12" s="123" customFormat="1" ht="24.75">
      <c r="A155" s="128">
        <v>23</v>
      </c>
      <c r="B155" s="227" t="s">
        <v>252</v>
      </c>
      <c r="C155" s="155"/>
      <c r="D155" s="221"/>
      <c r="E155" s="221"/>
      <c r="F155" s="221"/>
      <c r="G155" s="221"/>
      <c r="H155" s="222"/>
      <c r="I155" s="212"/>
      <c r="J155" s="212"/>
      <c r="K155" s="212"/>
      <c r="L155" s="32"/>
    </row>
    <row r="156" spans="1:11" s="32" customFormat="1" ht="24.75">
      <c r="A156" s="84"/>
      <c r="B156" s="16" t="s">
        <v>216</v>
      </c>
      <c r="C156" s="122" t="s">
        <v>221</v>
      </c>
      <c r="D156" s="182">
        <v>5000</v>
      </c>
      <c r="E156" s="182">
        <v>5000</v>
      </c>
      <c r="F156" s="182"/>
      <c r="G156" s="182"/>
      <c r="H156" s="180"/>
      <c r="I156" s="181"/>
      <c r="J156" s="181"/>
      <c r="K156" s="181">
        <f>D156-J156</f>
        <v>5000</v>
      </c>
    </row>
    <row r="157" spans="1:11" s="32" customFormat="1" ht="24.75">
      <c r="A157" s="84"/>
      <c r="B157" s="16" t="s">
        <v>217</v>
      </c>
      <c r="C157" s="122" t="s">
        <v>221</v>
      </c>
      <c r="D157" s="182">
        <v>457450</v>
      </c>
      <c r="E157" s="182">
        <v>457450</v>
      </c>
      <c r="F157" s="182"/>
      <c r="G157" s="182"/>
      <c r="H157" s="180"/>
      <c r="I157" s="181"/>
      <c r="J157" s="181"/>
      <c r="K157" s="181">
        <f aca="true" t="shared" si="4" ref="K157:K169">D157-J157</f>
        <v>457450</v>
      </c>
    </row>
    <row r="158" spans="1:11" s="32" customFormat="1" ht="24.75">
      <c r="A158" s="84"/>
      <c r="B158" s="16" t="s">
        <v>218</v>
      </c>
      <c r="C158" s="122" t="s">
        <v>189</v>
      </c>
      <c r="D158" s="182">
        <v>68000</v>
      </c>
      <c r="E158" s="182"/>
      <c r="F158" s="182"/>
      <c r="G158" s="182"/>
      <c r="H158" s="180"/>
      <c r="I158" s="181"/>
      <c r="J158" s="181"/>
      <c r="K158" s="181">
        <f t="shared" si="4"/>
        <v>68000</v>
      </c>
    </row>
    <row r="159" spans="1:11" s="32" customFormat="1" ht="24.75">
      <c r="A159" s="84"/>
      <c r="B159" s="16"/>
      <c r="C159" s="122" t="s">
        <v>334</v>
      </c>
      <c r="D159" s="182"/>
      <c r="E159" s="182"/>
      <c r="F159" s="182"/>
      <c r="G159" s="182"/>
      <c r="H159" s="180"/>
      <c r="I159" s="181"/>
      <c r="J159" s="181"/>
      <c r="K159" s="181"/>
    </row>
    <row r="160" spans="1:11" ht="24.75">
      <c r="A160" s="84"/>
      <c r="B160" s="16" t="s">
        <v>294</v>
      </c>
      <c r="C160" s="122" t="s">
        <v>222</v>
      </c>
      <c r="D160" s="182">
        <v>27000</v>
      </c>
      <c r="E160" s="182">
        <v>27000</v>
      </c>
      <c r="F160" s="182"/>
      <c r="G160" s="182"/>
      <c r="H160" s="180"/>
      <c r="I160" s="181"/>
      <c r="J160" s="181">
        <f>6750+3375</f>
        <v>10125</v>
      </c>
      <c r="K160" s="181">
        <f t="shared" si="4"/>
        <v>16875</v>
      </c>
    </row>
    <row r="161" spans="1:11" ht="24.75">
      <c r="A161" s="84"/>
      <c r="B161" s="16" t="s">
        <v>219</v>
      </c>
      <c r="C161" s="122"/>
      <c r="D161" s="182"/>
      <c r="E161" s="182"/>
      <c r="F161" s="182"/>
      <c r="G161" s="182"/>
      <c r="H161" s="180"/>
      <c r="I161" s="181"/>
      <c r="J161" s="181"/>
      <c r="K161" s="181"/>
    </row>
    <row r="162" spans="1:11" ht="24.75">
      <c r="A162" s="84"/>
      <c r="B162" s="16" t="s">
        <v>295</v>
      </c>
      <c r="C162" s="122" t="s">
        <v>223</v>
      </c>
      <c r="D162" s="182">
        <v>16800</v>
      </c>
      <c r="E162" s="182">
        <v>16800</v>
      </c>
      <c r="F162" s="182"/>
      <c r="G162" s="182"/>
      <c r="H162" s="180"/>
      <c r="I162" s="181"/>
      <c r="J162" s="181"/>
      <c r="K162" s="181">
        <f t="shared" si="4"/>
        <v>16800</v>
      </c>
    </row>
    <row r="163" spans="1:11" ht="24.75">
      <c r="A163" s="84"/>
      <c r="B163" s="16" t="s">
        <v>296</v>
      </c>
      <c r="C163" s="122" t="s">
        <v>221</v>
      </c>
      <c r="D163" s="182">
        <v>105800</v>
      </c>
      <c r="E163" s="182">
        <v>105800</v>
      </c>
      <c r="F163" s="182"/>
      <c r="G163" s="182"/>
      <c r="H163" s="191"/>
      <c r="I163" s="191"/>
      <c r="J163" s="191"/>
      <c r="K163" s="181">
        <f t="shared" si="4"/>
        <v>105800</v>
      </c>
    </row>
    <row r="164" spans="1:11" ht="24.75">
      <c r="A164" s="84"/>
      <c r="B164" s="16" t="s">
        <v>220</v>
      </c>
      <c r="C164" s="122"/>
      <c r="D164" s="182"/>
      <c r="E164" s="182"/>
      <c r="F164" s="182"/>
      <c r="G164" s="182"/>
      <c r="H164" s="191"/>
      <c r="I164" s="191"/>
      <c r="J164" s="191"/>
      <c r="K164" s="181"/>
    </row>
    <row r="165" spans="1:11" ht="24.75">
      <c r="A165" s="84"/>
      <c r="B165" s="16" t="s">
        <v>297</v>
      </c>
      <c r="C165" s="122" t="s">
        <v>225</v>
      </c>
      <c r="D165" s="182">
        <v>27000</v>
      </c>
      <c r="E165" s="182">
        <v>27000</v>
      </c>
      <c r="F165" s="182"/>
      <c r="G165" s="182"/>
      <c r="H165" s="180"/>
      <c r="I165" s="181"/>
      <c r="J165" s="181"/>
      <c r="K165" s="181">
        <f t="shared" si="4"/>
        <v>27000</v>
      </c>
    </row>
    <row r="166" spans="1:11" ht="24.75">
      <c r="A166" s="84"/>
      <c r="B166" s="16" t="s">
        <v>298</v>
      </c>
      <c r="C166" s="122" t="s">
        <v>200</v>
      </c>
      <c r="D166" s="182">
        <v>295000</v>
      </c>
      <c r="E166" s="182"/>
      <c r="F166" s="182"/>
      <c r="G166" s="182"/>
      <c r="H166" s="180">
        <v>295000</v>
      </c>
      <c r="I166" s="181"/>
      <c r="J166" s="181"/>
      <c r="K166" s="181">
        <f t="shared" si="4"/>
        <v>295000</v>
      </c>
    </row>
    <row r="167" spans="1:11" ht="24.75">
      <c r="A167" s="84"/>
      <c r="B167" s="16"/>
      <c r="C167" s="122" t="s">
        <v>335</v>
      </c>
      <c r="D167" s="182"/>
      <c r="E167" s="182"/>
      <c r="F167" s="182"/>
      <c r="G167" s="182"/>
      <c r="H167" s="180"/>
      <c r="I167" s="181"/>
      <c r="J167" s="181"/>
      <c r="K167" s="181"/>
    </row>
    <row r="168" spans="1:11" ht="24.75">
      <c r="A168" s="84"/>
      <c r="B168" s="16" t="s">
        <v>299</v>
      </c>
      <c r="C168" s="122" t="s">
        <v>225</v>
      </c>
      <c r="D168" s="223">
        <v>22200</v>
      </c>
      <c r="E168" s="223">
        <v>22200</v>
      </c>
      <c r="F168" s="223"/>
      <c r="G168" s="223"/>
      <c r="H168" s="180"/>
      <c r="I168" s="181"/>
      <c r="J168" s="181"/>
      <c r="K168" s="181">
        <f t="shared" si="4"/>
        <v>22200</v>
      </c>
    </row>
    <row r="169" spans="1:11" ht="24.75">
      <c r="A169" s="84"/>
      <c r="B169" s="16" t="s">
        <v>300</v>
      </c>
      <c r="C169" s="122" t="s">
        <v>226</v>
      </c>
      <c r="D169" s="223">
        <v>24000</v>
      </c>
      <c r="E169" s="223"/>
      <c r="F169" s="223"/>
      <c r="G169" s="223"/>
      <c r="H169" s="180"/>
      <c r="I169" s="181"/>
      <c r="J169" s="181"/>
      <c r="K169" s="181">
        <f t="shared" si="4"/>
        <v>24000</v>
      </c>
    </row>
    <row r="170" spans="1:11" ht="24.75">
      <c r="A170" s="84"/>
      <c r="B170" s="16" t="s">
        <v>253</v>
      </c>
      <c r="C170" s="122" t="s">
        <v>333</v>
      </c>
      <c r="D170" s="14"/>
      <c r="E170" s="14"/>
      <c r="F170" s="14"/>
      <c r="G170" s="14"/>
      <c r="H170" s="19"/>
      <c r="I170" s="15"/>
      <c r="J170" s="15"/>
      <c r="K170" s="15"/>
    </row>
    <row r="171" spans="1:11" s="131" customFormat="1" ht="24.75">
      <c r="A171" s="130">
        <v>24</v>
      </c>
      <c r="B171" s="252" t="s">
        <v>254</v>
      </c>
      <c r="C171" s="253"/>
      <c r="D171" s="253"/>
      <c r="E171" s="253"/>
      <c r="F171" s="253"/>
      <c r="G171" s="253"/>
      <c r="H171" s="253"/>
      <c r="I171" s="253"/>
      <c r="J171" s="253"/>
      <c r="K171" s="254"/>
    </row>
    <row r="172" spans="1:11" ht="24.75">
      <c r="A172" s="84"/>
      <c r="B172" s="135" t="s">
        <v>227</v>
      </c>
      <c r="C172" s="108" t="s">
        <v>201</v>
      </c>
      <c r="D172" s="182">
        <v>197568</v>
      </c>
      <c r="E172" s="182"/>
      <c r="F172" s="182"/>
      <c r="G172" s="182">
        <v>197568</v>
      </c>
      <c r="H172" s="180"/>
      <c r="I172" s="181"/>
      <c r="J172" s="181">
        <v>182800</v>
      </c>
      <c r="K172" s="181">
        <f aca="true" t="shared" si="5" ref="K172:K177">D172-J172</f>
        <v>14768</v>
      </c>
    </row>
    <row r="173" spans="1:11" ht="24.75">
      <c r="A173" s="84"/>
      <c r="B173" s="135" t="s">
        <v>228</v>
      </c>
      <c r="C173" s="108" t="s">
        <v>195</v>
      </c>
      <c r="D173" s="182">
        <v>99930</v>
      </c>
      <c r="E173" s="182"/>
      <c r="F173" s="182"/>
      <c r="G173" s="182">
        <v>99930</v>
      </c>
      <c r="H173" s="180"/>
      <c r="I173" s="181"/>
      <c r="J173" s="181"/>
      <c r="K173" s="181">
        <f t="shared" si="5"/>
        <v>99930</v>
      </c>
    </row>
    <row r="174" spans="1:11" ht="24.75">
      <c r="A174" s="84"/>
      <c r="B174" s="138" t="s">
        <v>291</v>
      </c>
      <c r="C174" s="108" t="s">
        <v>206</v>
      </c>
      <c r="D174" s="182">
        <v>4220</v>
      </c>
      <c r="E174" s="182"/>
      <c r="F174" s="182"/>
      <c r="G174" s="182">
        <v>4220</v>
      </c>
      <c r="H174" s="180"/>
      <c r="I174" s="181"/>
      <c r="J174" s="181"/>
      <c r="K174" s="181">
        <f t="shared" si="5"/>
        <v>4220</v>
      </c>
    </row>
    <row r="175" spans="1:11" ht="24.75">
      <c r="A175" s="84"/>
      <c r="B175" s="138" t="s">
        <v>292</v>
      </c>
      <c r="C175" s="108" t="s">
        <v>230</v>
      </c>
      <c r="D175" s="182">
        <v>19500</v>
      </c>
      <c r="E175" s="182">
        <v>19500</v>
      </c>
      <c r="F175" s="182"/>
      <c r="G175" s="182"/>
      <c r="H175" s="180"/>
      <c r="I175" s="181"/>
      <c r="J175" s="181"/>
      <c r="K175" s="181">
        <f t="shared" si="5"/>
        <v>19500</v>
      </c>
    </row>
    <row r="176" spans="1:11" ht="24.75">
      <c r="A176" s="84"/>
      <c r="B176" s="138" t="s">
        <v>293</v>
      </c>
      <c r="C176" s="108" t="s">
        <v>230</v>
      </c>
      <c r="D176" s="182">
        <v>158800</v>
      </c>
      <c r="E176" s="182">
        <v>158800</v>
      </c>
      <c r="F176" s="182"/>
      <c r="G176" s="182"/>
      <c r="H176" s="180"/>
      <c r="I176" s="181"/>
      <c r="J176" s="181"/>
      <c r="K176" s="181">
        <f t="shared" si="5"/>
        <v>158800</v>
      </c>
    </row>
    <row r="177" spans="1:11" ht="24.75">
      <c r="A177" s="84"/>
      <c r="B177" s="164" t="s">
        <v>336</v>
      </c>
      <c r="C177" s="108" t="s">
        <v>319</v>
      </c>
      <c r="D177" s="183">
        <v>1182889</v>
      </c>
      <c r="E177" s="183"/>
      <c r="F177" s="183"/>
      <c r="G177" s="183"/>
      <c r="H177" s="224"/>
      <c r="I177" s="185"/>
      <c r="J177" s="185"/>
      <c r="K177" s="185">
        <f t="shared" si="5"/>
        <v>1182889</v>
      </c>
    </row>
    <row r="178" spans="1:11" ht="24.75">
      <c r="A178" s="114">
        <v>25</v>
      </c>
      <c r="B178" s="166" t="s">
        <v>244</v>
      </c>
      <c r="C178" s="132"/>
      <c r="D178" s="225"/>
      <c r="E178" s="225"/>
      <c r="F178" s="225"/>
      <c r="G178" s="225"/>
      <c r="H178" s="224"/>
      <c r="I178" s="185"/>
      <c r="J178" s="185"/>
      <c r="K178" s="185"/>
    </row>
    <row r="179" spans="1:11" ht="24.75">
      <c r="A179" s="127"/>
      <c r="B179" s="138" t="s">
        <v>255</v>
      </c>
      <c r="C179" s="125" t="s">
        <v>233</v>
      </c>
      <c r="D179" s="182">
        <v>2350000</v>
      </c>
      <c r="E179" s="182">
        <v>2350000</v>
      </c>
      <c r="F179" s="182"/>
      <c r="G179" s="182"/>
      <c r="H179" s="180"/>
      <c r="I179" s="181"/>
      <c r="J179" s="181"/>
      <c r="K179" s="181">
        <f>D179-SUM(J180:J193)</f>
        <v>1360804.59</v>
      </c>
    </row>
    <row r="180" spans="1:11" ht="24.75">
      <c r="A180" s="127"/>
      <c r="B180" s="138" t="s">
        <v>276</v>
      </c>
      <c r="C180" s="125"/>
      <c r="D180" s="182"/>
      <c r="E180" s="182"/>
      <c r="F180" s="182"/>
      <c r="G180" s="182"/>
      <c r="H180" s="180"/>
      <c r="I180" s="181"/>
      <c r="J180" s="181">
        <v>193171.9</v>
      </c>
      <c r="K180" s="181"/>
    </row>
    <row r="181" spans="1:11" ht="24.75">
      <c r="A181" s="127"/>
      <c r="B181" s="138" t="s">
        <v>277</v>
      </c>
      <c r="C181" s="125"/>
      <c r="D181" s="182"/>
      <c r="E181" s="182"/>
      <c r="F181" s="182"/>
      <c r="G181" s="182"/>
      <c r="H181" s="180"/>
      <c r="I181" s="181"/>
      <c r="J181" s="181">
        <v>125455.55</v>
      </c>
      <c r="K181" s="181"/>
    </row>
    <row r="182" spans="1:11" ht="24.75">
      <c r="A182" s="127"/>
      <c r="B182" s="138" t="s">
        <v>278</v>
      </c>
      <c r="C182" s="125"/>
      <c r="D182" s="182"/>
      <c r="E182" s="182"/>
      <c r="F182" s="182"/>
      <c r="G182" s="182"/>
      <c r="H182" s="180"/>
      <c r="I182" s="181"/>
      <c r="J182" s="181"/>
      <c r="K182" s="181"/>
    </row>
    <row r="183" spans="1:11" ht="24.75">
      <c r="A183" s="127"/>
      <c r="B183" s="138" t="s">
        <v>279</v>
      </c>
      <c r="C183" s="125"/>
      <c r="D183" s="182"/>
      <c r="E183" s="182"/>
      <c r="F183" s="182"/>
      <c r="G183" s="182"/>
      <c r="H183" s="180"/>
      <c r="I183" s="181"/>
      <c r="J183" s="181">
        <v>43458.5</v>
      </c>
      <c r="K183" s="181"/>
    </row>
    <row r="184" spans="1:11" ht="24.75">
      <c r="A184" s="127"/>
      <c r="B184" s="138" t="s">
        <v>280</v>
      </c>
      <c r="C184" s="125"/>
      <c r="D184" s="182"/>
      <c r="E184" s="182"/>
      <c r="F184" s="182"/>
      <c r="G184" s="182"/>
      <c r="H184" s="180"/>
      <c r="I184" s="181"/>
      <c r="J184" s="181">
        <v>44060.54</v>
      </c>
      <c r="K184" s="181"/>
    </row>
    <row r="185" spans="1:11" ht="24.75">
      <c r="A185" s="127"/>
      <c r="B185" s="138" t="s">
        <v>281</v>
      </c>
      <c r="C185" s="125"/>
      <c r="D185" s="182"/>
      <c r="E185" s="182"/>
      <c r="F185" s="182"/>
      <c r="G185" s="182"/>
      <c r="H185" s="180"/>
      <c r="I185" s="181"/>
      <c r="J185" s="181">
        <v>20700</v>
      </c>
      <c r="K185" s="181"/>
    </row>
    <row r="186" spans="1:11" ht="24.75">
      <c r="A186" s="127"/>
      <c r="B186" s="138" t="s">
        <v>282</v>
      </c>
      <c r="C186" s="125"/>
      <c r="D186" s="182"/>
      <c r="E186" s="182"/>
      <c r="F186" s="182"/>
      <c r="G186" s="182"/>
      <c r="H186" s="180"/>
      <c r="I186" s="181"/>
      <c r="J186" s="181">
        <v>1050</v>
      </c>
      <c r="K186" s="181"/>
    </row>
    <row r="187" spans="1:11" ht="24.75">
      <c r="A187" s="127"/>
      <c r="B187" s="138" t="s">
        <v>283</v>
      </c>
      <c r="C187" s="125"/>
      <c r="D187" s="182"/>
      <c r="E187" s="182"/>
      <c r="F187" s="182"/>
      <c r="G187" s="182"/>
      <c r="H187" s="180"/>
      <c r="I187" s="181"/>
      <c r="J187" s="181">
        <v>38776</v>
      </c>
      <c r="K187" s="181"/>
    </row>
    <row r="188" spans="1:11" ht="24.75">
      <c r="A188" s="127"/>
      <c r="B188" s="138" t="s">
        <v>284</v>
      </c>
      <c r="C188" s="125"/>
      <c r="D188" s="182"/>
      <c r="E188" s="182"/>
      <c r="F188" s="182"/>
      <c r="G188" s="182"/>
      <c r="H188" s="180"/>
      <c r="I188" s="181"/>
      <c r="J188" s="181"/>
      <c r="K188" s="181"/>
    </row>
    <row r="189" spans="1:11" ht="24.75">
      <c r="A189" s="127"/>
      <c r="B189" s="138" t="s">
        <v>285</v>
      </c>
      <c r="C189" s="125"/>
      <c r="D189" s="182"/>
      <c r="E189" s="182"/>
      <c r="F189" s="182"/>
      <c r="G189" s="182"/>
      <c r="H189" s="180"/>
      <c r="I189" s="181"/>
      <c r="J189" s="181">
        <v>361861.63</v>
      </c>
      <c r="K189" s="181"/>
    </row>
    <row r="190" spans="1:11" ht="24.75">
      <c r="A190" s="127"/>
      <c r="B190" s="138" t="s">
        <v>286</v>
      </c>
      <c r="C190" s="125"/>
      <c r="D190" s="182"/>
      <c r="E190" s="182"/>
      <c r="F190" s="182"/>
      <c r="G190" s="182"/>
      <c r="H190" s="180"/>
      <c r="I190" s="181"/>
      <c r="J190" s="181">
        <v>26445.35</v>
      </c>
      <c r="K190" s="181"/>
    </row>
    <row r="191" spans="1:11" ht="24.75">
      <c r="A191" s="127"/>
      <c r="B191" s="138" t="s">
        <v>287</v>
      </c>
      <c r="C191" s="125"/>
      <c r="D191" s="182"/>
      <c r="E191" s="182"/>
      <c r="F191" s="182"/>
      <c r="G191" s="182"/>
      <c r="H191" s="180"/>
      <c r="I191" s="181"/>
      <c r="J191" s="181">
        <v>46009.94</v>
      </c>
      <c r="K191" s="181"/>
    </row>
    <row r="192" spans="1:11" ht="24.75">
      <c r="A192" s="127"/>
      <c r="B192" s="138" t="s">
        <v>288</v>
      </c>
      <c r="C192" s="125"/>
      <c r="D192" s="182"/>
      <c r="E192" s="182"/>
      <c r="F192" s="182"/>
      <c r="G192" s="182"/>
      <c r="H192" s="180"/>
      <c r="I192" s="181"/>
      <c r="J192" s="181">
        <v>36094</v>
      </c>
      <c r="K192" s="181"/>
    </row>
    <row r="193" spans="1:11" ht="24.75">
      <c r="A193" s="127"/>
      <c r="B193" s="138" t="s">
        <v>289</v>
      </c>
      <c r="C193" s="125"/>
      <c r="D193" s="182"/>
      <c r="E193" s="182"/>
      <c r="F193" s="182"/>
      <c r="G193" s="182"/>
      <c r="H193" s="180"/>
      <c r="I193" s="181"/>
      <c r="J193" s="181">
        <v>52112</v>
      </c>
      <c r="K193" s="181"/>
    </row>
    <row r="194" spans="1:11" ht="24.75">
      <c r="A194" s="127"/>
      <c r="B194" s="138" t="s">
        <v>290</v>
      </c>
      <c r="C194" s="125"/>
      <c r="D194" s="182"/>
      <c r="E194" s="182"/>
      <c r="F194" s="182"/>
      <c r="G194" s="182"/>
      <c r="H194" s="180"/>
      <c r="I194" s="181"/>
      <c r="J194" s="181"/>
      <c r="K194" s="181"/>
    </row>
    <row r="195" spans="1:11" ht="24.75">
      <c r="A195" s="127"/>
      <c r="B195" s="139" t="s">
        <v>256</v>
      </c>
      <c r="C195" s="108" t="s">
        <v>234</v>
      </c>
      <c r="D195" s="182">
        <v>14100</v>
      </c>
      <c r="E195" s="182">
        <v>14100</v>
      </c>
      <c r="F195" s="182"/>
      <c r="G195" s="182"/>
      <c r="H195" s="180"/>
      <c r="I195" s="181"/>
      <c r="J195" s="181"/>
      <c r="K195" s="181">
        <f aca="true" t="shared" si="6" ref="K195:K201">D195-J195</f>
        <v>14100</v>
      </c>
    </row>
    <row r="196" spans="1:11" ht="24.75">
      <c r="A196" s="127"/>
      <c r="B196" s="139" t="s">
        <v>257</v>
      </c>
      <c r="C196" s="125"/>
      <c r="D196" s="182"/>
      <c r="E196" s="182"/>
      <c r="F196" s="182"/>
      <c r="G196" s="182"/>
      <c r="H196" s="180"/>
      <c r="I196" s="181"/>
      <c r="J196" s="181"/>
      <c r="K196" s="181"/>
    </row>
    <row r="197" spans="1:11" ht="24.75">
      <c r="A197" s="120"/>
      <c r="B197" s="28" t="s">
        <v>258</v>
      </c>
      <c r="C197" s="122" t="s">
        <v>234</v>
      </c>
      <c r="D197" s="182">
        <v>15850</v>
      </c>
      <c r="E197" s="182">
        <v>15850</v>
      </c>
      <c r="F197" s="182"/>
      <c r="G197" s="182"/>
      <c r="H197" s="180"/>
      <c r="I197" s="181"/>
      <c r="J197" s="181"/>
      <c r="K197" s="181">
        <f t="shared" si="6"/>
        <v>15850</v>
      </c>
    </row>
    <row r="198" spans="1:11" ht="24.75">
      <c r="A198" s="127"/>
      <c r="B198" s="139" t="s">
        <v>259</v>
      </c>
      <c r="C198" s="108" t="s">
        <v>231</v>
      </c>
      <c r="D198" s="182">
        <v>6500</v>
      </c>
      <c r="E198" s="182">
        <v>6500</v>
      </c>
      <c r="F198" s="182"/>
      <c r="G198" s="182"/>
      <c r="H198" s="180"/>
      <c r="I198" s="181"/>
      <c r="J198" s="181"/>
      <c r="K198" s="181">
        <f t="shared" si="6"/>
        <v>6500</v>
      </c>
    </row>
    <row r="199" spans="1:11" ht="24.75">
      <c r="A199" s="127"/>
      <c r="B199" s="138" t="s">
        <v>260</v>
      </c>
      <c r="C199" s="108" t="s">
        <v>211</v>
      </c>
      <c r="D199" s="182">
        <v>16960</v>
      </c>
      <c r="E199" s="182">
        <v>16960</v>
      </c>
      <c r="F199" s="182"/>
      <c r="G199" s="182"/>
      <c r="H199" s="180"/>
      <c r="I199" s="181"/>
      <c r="J199" s="181">
        <v>9000</v>
      </c>
      <c r="K199" s="181">
        <f t="shared" si="6"/>
        <v>7960</v>
      </c>
    </row>
    <row r="200" spans="1:11" ht="24.75">
      <c r="A200" s="127"/>
      <c r="B200" s="139" t="s">
        <v>232</v>
      </c>
      <c r="C200" s="108"/>
      <c r="D200" s="182"/>
      <c r="E200" s="182"/>
      <c r="F200" s="182"/>
      <c r="G200" s="182"/>
      <c r="H200" s="180"/>
      <c r="I200" s="181"/>
      <c r="J200" s="181"/>
      <c r="K200" s="181"/>
    </row>
    <row r="201" spans="1:11" ht="24.75">
      <c r="A201" s="127"/>
      <c r="B201" s="138" t="s">
        <v>261</v>
      </c>
      <c r="C201" s="108" t="s">
        <v>235</v>
      </c>
      <c r="D201" s="182">
        <v>190000</v>
      </c>
      <c r="E201" s="182">
        <v>190000</v>
      </c>
      <c r="F201" s="182"/>
      <c r="G201" s="182"/>
      <c r="H201" s="180"/>
      <c r="I201" s="181"/>
      <c r="J201" s="181">
        <v>97600</v>
      </c>
      <c r="K201" s="181">
        <f t="shared" si="6"/>
        <v>92400</v>
      </c>
    </row>
    <row r="202" spans="1:11" ht="24.75">
      <c r="A202" s="127"/>
      <c r="B202" s="138" t="s">
        <v>262</v>
      </c>
      <c r="C202" s="108" t="s">
        <v>230</v>
      </c>
      <c r="D202" s="182">
        <v>19800</v>
      </c>
      <c r="E202" s="182">
        <v>19800</v>
      </c>
      <c r="F202" s="182"/>
      <c r="G202" s="182"/>
      <c r="H202" s="180"/>
      <c r="I202" s="181"/>
      <c r="J202" s="181"/>
      <c r="K202" s="181">
        <f>D202-J202</f>
        <v>19800</v>
      </c>
    </row>
    <row r="203" spans="1:11" ht="24.75">
      <c r="A203" s="127"/>
      <c r="B203" s="138" t="s">
        <v>263</v>
      </c>
      <c r="C203" s="108" t="s">
        <v>230</v>
      </c>
      <c r="D203" s="182">
        <v>20000</v>
      </c>
      <c r="E203" s="182">
        <v>20000</v>
      </c>
      <c r="F203" s="182"/>
      <c r="G203" s="182"/>
      <c r="H203" s="180"/>
      <c r="I203" s="181"/>
      <c r="J203" s="181"/>
      <c r="K203" s="181">
        <f>D203-J203</f>
        <v>20000</v>
      </c>
    </row>
    <row r="204" spans="1:11" ht="24.75">
      <c r="A204" s="127"/>
      <c r="B204" s="138" t="s">
        <v>264</v>
      </c>
      <c r="C204" s="108" t="s">
        <v>229</v>
      </c>
      <c r="D204" s="182">
        <v>34000</v>
      </c>
      <c r="E204" s="182">
        <v>34000</v>
      </c>
      <c r="F204" s="182"/>
      <c r="G204" s="182"/>
      <c r="H204" s="180"/>
      <c r="I204" s="181"/>
      <c r="J204" s="181">
        <v>29500</v>
      </c>
      <c r="K204" s="181">
        <f>D204-J204</f>
        <v>4500</v>
      </c>
    </row>
    <row r="205" spans="1:11" ht="24.75">
      <c r="A205" s="114">
        <v>26</v>
      </c>
      <c r="B205" s="166" t="s">
        <v>245</v>
      </c>
      <c r="C205" s="132"/>
      <c r="D205" s="225"/>
      <c r="E205" s="225"/>
      <c r="F205" s="225"/>
      <c r="G205" s="225"/>
      <c r="H205" s="224"/>
      <c r="I205" s="185"/>
      <c r="J205" s="185"/>
      <c r="K205" s="185"/>
    </row>
    <row r="206" spans="1:11" ht="24.75">
      <c r="A206" s="127"/>
      <c r="B206" s="100" t="s">
        <v>265</v>
      </c>
      <c r="C206" s="108" t="s">
        <v>236</v>
      </c>
      <c r="D206" s="182">
        <v>150125</v>
      </c>
      <c r="E206" s="182">
        <v>150125</v>
      </c>
      <c r="F206" s="182"/>
      <c r="G206" s="182"/>
      <c r="H206" s="180">
        <f>8472+3453+76000</f>
        <v>87925</v>
      </c>
      <c r="I206" s="181"/>
      <c r="J206" s="181">
        <v>97405</v>
      </c>
      <c r="K206" s="181">
        <f>D206-J206</f>
        <v>52720</v>
      </c>
    </row>
    <row r="207" spans="1:11" ht="24.75">
      <c r="A207" s="128">
        <v>27</v>
      </c>
      <c r="B207" s="107" t="s">
        <v>246</v>
      </c>
      <c r="C207" s="31"/>
      <c r="D207" s="226"/>
      <c r="E207" s="226"/>
      <c r="F207" s="226"/>
      <c r="G207" s="226"/>
      <c r="H207" s="180"/>
      <c r="I207" s="181"/>
      <c r="J207" s="181"/>
      <c r="K207" s="181"/>
    </row>
    <row r="208" spans="1:11" ht="24.75">
      <c r="A208" s="127">
        <v>1</v>
      </c>
      <c r="B208" s="16" t="s">
        <v>266</v>
      </c>
      <c r="C208" s="108" t="s">
        <v>238</v>
      </c>
      <c r="D208" s="182">
        <v>84160</v>
      </c>
      <c r="E208" s="182"/>
      <c r="F208" s="182"/>
      <c r="G208" s="182"/>
      <c r="H208" s="180"/>
      <c r="I208" s="181"/>
      <c r="J208" s="181">
        <v>84160</v>
      </c>
      <c r="K208" s="181">
        <f>D208-J208</f>
        <v>0</v>
      </c>
    </row>
    <row r="209" spans="1:11" ht="24.75">
      <c r="A209" s="140">
        <v>28</v>
      </c>
      <c r="B209" s="245" t="s">
        <v>247</v>
      </c>
      <c r="C209" s="246"/>
      <c r="D209" s="246"/>
      <c r="E209" s="246"/>
      <c r="F209" s="246"/>
      <c r="G209" s="246"/>
      <c r="H209" s="246"/>
      <c r="I209" s="246"/>
      <c r="J209" s="246"/>
      <c r="K209" s="247"/>
    </row>
    <row r="210" spans="1:11" ht="24.75">
      <c r="A210" s="120"/>
      <c r="B210" s="143" t="s">
        <v>267</v>
      </c>
      <c r="C210" s="109" t="s">
        <v>224</v>
      </c>
      <c r="D210" s="182">
        <v>2640</v>
      </c>
      <c r="E210" s="182">
        <v>2640</v>
      </c>
      <c r="F210" s="14"/>
      <c r="G210" s="14"/>
      <c r="H210" s="19"/>
      <c r="I210" s="15"/>
      <c r="J210" s="15"/>
      <c r="K210" s="181">
        <f>D210-J210</f>
        <v>2640</v>
      </c>
    </row>
    <row r="211" spans="1:11" ht="24.75">
      <c r="A211" s="141">
        <v>29</v>
      </c>
      <c r="B211" s="142" t="s">
        <v>248</v>
      </c>
      <c r="C211" s="134"/>
      <c r="D211" s="179"/>
      <c r="E211" s="179"/>
      <c r="F211" s="179"/>
      <c r="G211" s="179"/>
      <c r="H211" s="180"/>
      <c r="I211" s="181"/>
      <c r="J211" s="181"/>
      <c r="K211" s="181"/>
    </row>
    <row r="212" spans="1:11" ht="24.75">
      <c r="A212" s="120"/>
      <c r="B212" s="16" t="s">
        <v>239</v>
      </c>
      <c r="C212" s="144" t="s">
        <v>222</v>
      </c>
      <c r="D212" s="182">
        <v>143640</v>
      </c>
      <c r="E212" s="182">
        <v>143640</v>
      </c>
      <c r="F212" s="182"/>
      <c r="G212" s="182"/>
      <c r="H212" s="180"/>
      <c r="I212" s="181"/>
      <c r="J212" s="181">
        <v>16560</v>
      </c>
      <c r="K212" s="181">
        <f>D212-J212</f>
        <v>127080</v>
      </c>
    </row>
    <row r="213" spans="1:11" ht="24.75">
      <c r="A213" s="120"/>
      <c r="B213" s="16" t="s">
        <v>268</v>
      </c>
      <c r="C213" s="122" t="s">
        <v>212</v>
      </c>
      <c r="D213" s="182">
        <v>241000</v>
      </c>
      <c r="E213" s="182">
        <v>241000</v>
      </c>
      <c r="F213" s="182"/>
      <c r="G213" s="182"/>
      <c r="H213" s="180"/>
      <c r="I213" s="181"/>
      <c r="J213" s="181">
        <v>79360</v>
      </c>
      <c r="K213" s="181">
        <f aca="true" t="shared" si="7" ref="K213:K219">D213-J213</f>
        <v>161640</v>
      </c>
    </row>
    <row r="214" spans="1:11" ht="24.75">
      <c r="A214" s="120"/>
      <c r="B214" s="233" t="s">
        <v>269</v>
      </c>
      <c r="C214" s="234"/>
      <c r="D214" s="182"/>
      <c r="E214" s="182"/>
      <c r="F214" s="182"/>
      <c r="G214" s="182"/>
      <c r="H214" s="180"/>
      <c r="I214" s="181"/>
      <c r="J214" s="181"/>
      <c r="K214" s="181"/>
    </row>
    <row r="215" spans="1:11" ht="24.75">
      <c r="A215" s="120"/>
      <c r="B215" s="16" t="s">
        <v>270</v>
      </c>
      <c r="C215" s="29"/>
      <c r="D215" s="182"/>
      <c r="E215" s="182"/>
      <c r="F215" s="182"/>
      <c r="G215" s="182"/>
      <c r="H215" s="180"/>
      <c r="I215" s="181"/>
      <c r="J215" s="181"/>
      <c r="K215" s="181"/>
    </row>
    <row r="216" spans="1:11" ht="24.75">
      <c r="A216" s="120"/>
      <c r="B216" s="16" t="s">
        <v>271</v>
      </c>
      <c r="C216" s="122" t="s">
        <v>189</v>
      </c>
      <c r="D216" s="182">
        <v>95400</v>
      </c>
      <c r="E216" s="182">
        <v>95400</v>
      </c>
      <c r="F216" s="182"/>
      <c r="G216" s="182"/>
      <c r="H216" s="180"/>
      <c r="I216" s="181"/>
      <c r="J216" s="181">
        <v>29425</v>
      </c>
      <c r="K216" s="181">
        <f t="shared" si="7"/>
        <v>65975</v>
      </c>
    </row>
    <row r="217" spans="1:11" ht="24.75">
      <c r="A217" s="120"/>
      <c r="B217" s="16" t="s">
        <v>272</v>
      </c>
      <c r="C217" s="122" t="s">
        <v>240</v>
      </c>
      <c r="D217" s="182">
        <v>22500</v>
      </c>
      <c r="E217" s="182">
        <v>22500</v>
      </c>
      <c r="F217" s="182"/>
      <c r="G217" s="182"/>
      <c r="H217" s="180"/>
      <c r="I217" s="181"/>
      <c r="J217" s="181"/>
      <c r="K217" s="181">
        <f t="shared" si="7"/>
        <v>22500</v>
      </c>
    </row>
    <row r="218" spans="1:11" ht="24.75">
      <c r="A218" s="120"/>
      <c r="B218" s="16" t="s">
        <v>273</v>
      </c>
      <c r="C218" s="122" t="s">
        <v>240</v>
      </c>
      <c r="D218" s="182">
        <v>32000</v>
      </c>
      <c r="E218" s="182">
        <v>32000</v>
      </c>
      <c r="F218" s="182"/>
      <c r="G218" s="182"/>
      <c r="H218" s="180"/>
      <c r="I218" s="181"/>
      <c r="J218" s="181"/>
      <c r="K218" s="181">
        <f t="shared" si="7"/>
        <v>32000</v>
      </c>
    </row>
    <row r="219" spans="1:11" ht="24.75">
      <c r="A219" s="120"/>
      <c r="B219" s="145" t="s">
        <v>274</v>
      </c>
      <c r="C219" s="144" t="s">
        <v>237</v>
      </c>
      <c r="D219" s="182">
        <v>77200</v>
      </c>
      <c r="E219" s="182"/>
      <c r="F219" s="182"/>
      <c r="G219" s="182"/>
      <c r="H219" s="180"/>
      <c r="I219" s="181"/>
      <c r="J219" s="181"/>
      <c r="K219" s="181">
        <f t="shared" si="7"/>
        <v>77200</v>
      </c>
    </row>
    <row r="220" spans="1:11" ht="24.75">
      <c r="A220" s="120"/>
      <c r="B220" s="145" t="s">
        <v>275</v>
      </c>
      <c r="C220" s="144" t="s">
        <v>241</v>
      </c>
      <c r="D220" s="182"/>
      <c r="E220" s="228"/>
      <c r="F220" s="182"/>
      <c r="G220" s="182"/>
      <c r="H220" s="180"/>
      <c r="I220" s="181"/>
      <c r="J220" s="181"/>
      <c r="K220" s="181"/>
    </row>
    <row r="221" spans="1:11" ht="24.75">
      <c r="A221" s="120"/>
      <c r="B221" s="145"/>
      <c r="C221" s="144" t="s">
        <v>242</v>
      </c>
      <c r="D221" s="182"/>
      <c r="E221" s="182"/>
      <c r="F221" s="182"/>
      <c r="G221" s="182"/>
      <c r="H221" s="180"/>
      <c r="I221" s="181"/>
      <c r="J221" s="181"/>
      <c r="K221" s="181"/>
    </row>
    <row r="222" spans="1:11" ht="25.5" thickBot="1">
      <c r="A222" s="120"/>
      <c r="B222" s="145"/>
      <c r="C222" s="144" t="s">
        <v>243</v>
      </c>
      <c r="D222" s="182"/>
      <c r="E222" s="182"/>
      <c r="F222" s="182"/>
      <c r="G222" s="182"/>
      <c r="H222" s="180"/>
      <c r="I222" s="181"/>
      <c r="J222" s="181"/>
      <c r="K222" s="181"/>
    </row>
    <row r="223" spans="1:11" ht="25.5" thickBot="1">
      <c r="A223" s="236" t="s">
        <v>32</v>
      </c>
      <c r="B223" s="237"/>
      <c r="C223" s="91"/>
      <c r="D223" s="171">
        <f>SUM(D24:D91)</f>
        <v>25557073</v>
      </c>
      <c r="E223" s="171">
        <f>E141+E142+E156+E157+E160+E162+E163+E165+E168+E175+E176+E179+E195+E197+E198+E199+E201+E202+E203+E204+E206+E210+E212+E213+E216+E217+E218</f>
        <v>4232600</v>
      </c>
      <c r="F223" s="171">
        <f>F93+F95+F100+F103+F104+F105+F109+F110+F114+F118+F120+F121+F133+F137+F138+F143</f>
        <v>1167563</v>
      </c>
      <c r="G223" s="171"/>
      <c r="H223" s="171">
        <f>SUM(H24:H91)</f>
        <v>25175649</v>
      </c>
      <c r="I223" s="171">
        <f>SUM(I24:I91)</f>
        <v>0</v>
      </c>
      <c r="J223" s="171">
        <f>SUM(J24:J91)</f>
        <v>10989291.3</v>
      </c>
      <c r="K223" s="171">
        <f>SUM(K24:K91)</f>
        <v>13263507.7</v>
      </c>
    </row>
    <row r="224" spans="1:11" ht="24.75">
      <c r="A224" s="83">
        <v>3</v>
      </c>
      <c r="B224" s="25" t="s">
        <v>4</v>
      </c>
      <c r="C224" s="26"/>
      <c r="D224" s="183"/>
      <c r="E224" s="183"/>
      <c r="F224" s="183"/>
      <c r="G224" s="183"/>
      <c r="H224" s="184"/>
      <c r="I224" s="185"/>
      <c r="J224" s="185"/>
      <c r="K224" s="185"/>
    </row>
    <row r="225" spans="1:11" ht="24.75">
      <c r="A225" s="79"/>
      <c r="B225" s="34" t="s">
        <v>19</v>
      </c>
      <c r="C225" s="35"/>
      <c r="D225" s="186"/>
      <c r="E225" s="186"/>
      <c r="F225" s="186"/>
      <c r="G225" s="186"/>
      <c r="H225" s="187"/>
      <c r="I225" s="181"/>
      <c r="J225" s="181"/>
      <c r="K225" s="181"/>
    </row>
    <row r="226" spans="1:11" ht="24.75">
      <c r="A226" s="80">
        <v>30</v>
      </c>
      <c r="B226" s="238" t="s">
        <v>124</v>
      </c>
      <c r="C226" s="239"/>
      <c r="D226" s="186">
        <f>SUM(C228:C244)</f>
        <v>2269000</v>
      </c>
      <c r="E226" s="186"/>
      <c r="F226" s="186"/>
      <c r="G226" s="186"/>
      <c r="H226" s="187"/>
      <c r="I226" s="181"/>
      <c r="J226" s="181"/>
      <c r="K226" s="181"/>
    </row>
    <row r="227" spans="1:11" ht="24.75">
      <c r="A227" s="79"/>
      <c r="B227" s="16" t="s">
        <v>148</v>
      </c>
      <c r="C227" s="17"/>
      <c r="D227" s="186"/>
      <c r="E227" s="186"/>
      <c r="F227" s="186"/>
      <c r="G227" s="186"/>
      <c r="H227" s="187"/>
      <c r="I227" s="181"/>
      <c r="J227" s="181"/>
      <c r="K227" s="181"/>
    </row>
    <row r="228" spans="1:11" ht="24.75">
      <c r="A228" s="79"/>
      <c r="B228" s="100" t="s">
        <v>146</v>
      </c>
      <c r="C228" s="101">
        <v>352000</v>
      </c>
      <c r="D228" s="186"/>
      <c r="E228" s="186"/>
      <c r="F228" s="186"/>
      <c r="G228" s="186"/>
      <c r="H228" s="188">
        <v>352000</v>
      </c>
      <c r="I228" s="181"/>
      <c r="J228" s="181"/>
      <c r="K228" s="181">
        <f>H228-J228</f>
        <v>352000</v>
      </c>
    </row>
    <row r="229" spans="1:11" ht="24.75">
      <c r="A229" s="79"/>
      <c r="B229" s="100" t="s">
        <v>147</v>
      </c>
      <c r="C229" s="101">
        <v>352000</v>
      </c>
      <c r="D229" s="186"/>
      <c r="E229" s="186"/>
      <c r="F229" s="186"/>
      <c r="G229" s="186"/>
      <c r="H229" s="188">
        <v>352000</v>
      </c>
      <c r="I229" s="181"/>
      <c r="J229" s="181"/>
      <c r="K229" s="181">
        <f aca="true" t="shared" si="8" ref="K229:K244">H229-J229</f>
        <v>352000</v>
      </c>
    </row>
    <row r="230" spans="1:11" ht="24.75">
      <c r="A230" s="79"/>
      <c r="B230" s="102" t="s">
        <v>149</v>
      </c>
      <c r="C230" s="101">
        <v>54900</v>
      </c>
      <c r="D230" s="186"/>
      <c r="E230" s="186"/>
      <c r="F230" s="186"/>
      <c r="G230" s="186"/>
      <c r="H230" s="188">
        <v>54900</v>
      </c>
      <c r="I230" s="181"/>
      <c r="J230" s="181"/>
      <c r="K230" s="181">
        <f t="shared" si="8"/>
        <v>54900</v>
      </c>
    </row>
    <row r="231" spans="1:11" ht="24.75">
      <c r="A231" s="79"/>
      <c r="B231" s="102" t="s">
        <v>150</v>
      </c>
      <c r="C231" s="101">
        <v>158794</v>
      </c>
      <c r="D231" s="186"/>
      <c r="E231" s="186"/>
      <c r="F231" s="186"/>
      <c r="G231" s="186"/>
      <c r="H231" s="188">
        <v>158794</v>
      </c>
      <c r="I231" s="181"/>
      <c r="J231" s="181"/>
      <c r="K231" s="181">
        <f t="shared" si="8"/>
        <v>158794</v>
      </c>
    </row>
    <row r="232" spans="1:11" ht="24.75">
      <c r="A232" s="79"/>
      <c r="B232" s="102" t="s">
        <v>85</v>
      </c>
      <c r="C232" s="101">
        <v>68040</v>
      </c>
      <c r="D232" s="186"/>
      <c r="E232" s="186"/>
      <c r="F232" s="186"/>
      <c r="G232" s="186"/>
      <c r="H232" s="188">
        <v>68040</v>
      </c>
      <c r="I232" s="181"/>
      <c r="J232" s="181"/>
      <c r="K232" s="181">
        <f t="shared" si="8"/>
        <v>68040</v>
      </c>
    </row>
    <row r="233" spans="1:11" ht="24.75">
      <c r="A233" s="79"/>
      <c r="B233" s="102" t="s">
        <v>151</v>
      </c>
      <c r="C233" s="101">
        <v>140490</v>
      </c>
      <c r="D233" s="186"/>
      <c r="E233" s="186"/>
      <c r="F233" s="186"/>
      <c r="G233" s="186"/>
      <c r="H233" s="188">
        <v>140490</v>
      </c>
      <c r="I233" s="181"/>
      <c r="J233" s="181">
        <v>140000</v>
      </c>
      <c r="K233" s="181">
        <f t="shared" si="8"/>
        <v>490</v>
      </c>
    </row>
    <row r="234" spans="1:11" ht="24.75">
      <c r="A234" s="79"/>
      <c r="B234" s="102" t="s">
        <v>152</v>
      </c>
      <c r="C234" s="101">
        <v>50500</v>
      </c>
      <c r="D234" s="186"/>
      <c r="E234" s="186"/>
      <c r="F234" s="186"/>
      <c r="G234" s="186"/>
      <c r="H234" s="188">
        <v>50500</v>
      </c>
      <c r="I234" s="181"/>
      <c r="J234" s="181"/>
      <c r="K234" s="181">
        <f t="shared" si="8"/>
        <v>50500</v>
      </c>
    </row>
    <row r="235" spans="1:11" ht="24.75">
      <c r="A235" s="79"/>
      <c r="B235" s="102" t="s">
        <v>153</v>
      </c>
      <c r="C235" s="101">
        <v>62496</v>
      </c>
      <c r="D235" s="186"/>
      <c r="E235" s="186"/>
      <c r="F235" s="186"/>
      <c r="G235" s="186"/>
      <c r="H235" s="188">
        <v>62496</v>
      </c>
      <c r="I235" s="181"/>
      <c r="J235" s="181"/>
      <c r="K235" s="181">
        <f t="shared" si="8"/>
        <v>62496</v>
      </c>
    </row>
    <row r="236" spans="1:11" ht="24.75">
      <c r="A236" s="79"/>
      <c r="B236" s="102" t="s">
        <v>154</v>
      </c>
      <c r="C236" s="101">
        <v>145530</v>
      </c>
      <c r="D236" s="186"/>
      <c r="E236" s="186"/>
      <c r="F236" s="186"/>
      <c r="G236" s="186"/>
      <c r="H236" s="188">
        <v>145530</v>
      </c>
      <c r="I236" s="181"/>
      <c r="J236" s="181"/>
      <c r="K236" s="181">
        <f t="shared" si="8"/>
        <v>145530</v>
      </c>
    </row>
    <row r="237" spans="1:11" ht="24.75">
      <c r="A237" s="79"/>
      <c r="B237" s="102" t="s">
        <v>155</v>
      </c>
      <c r="C237" s="101">
        <v>50500</v>
      </c>
      <c r="D237" s="186"/>
      <c r="E237" s="186"/>
      <c r="F237" s="186"/>
      <c r="G237" s="186"/>
      <c r="H237" s="188">
        <v>50500</v>
      </c>
      <c r="I237" s="181"/>
      <c r="J237" s="181">
        <v>50500</v>
      </c>
      <c r="K237" s="181">
        <f t="shared" si="8"/>
        <v>0</v>
      </c>
    </row>
    <row r="238" spans="1:11" ht="24.75">
      <c r="A238" s="79"/>
      <c r="B238" s="102" t="s">
        <v>156</v>
      </c>
      <c r="C238" s="101">
        <v>89460</v>
      </c>
      <c r="D238" s="186"/>
      <c r="E238" s="186"/>
      <c r="F238" s="186"/>
      <c r="G238" s="186"/>
      <c r="H238" s="188">
        <v>89460</v>
      </c>
      <c r="I238" s="181"/>
      <c r="J238" s="181"/>
      <c r="K238" s="181">
        <f t="shared" si="8"/>
        <v>89460</v>
      </c>
    </row>
    <row r="239" spans="1:11" ht="24.75">
      <c r="A239" s="79"/>
      <c r="B239" s="102" t="s">
        <v>157</v>
      </c>
      <c r="C239" s="101">
        <v>68040</v>
      </c>
      <c r="D239" s="186"/>
      <c r="E239" s="186"/>
      <c r="F239" s="186"/>
      <c r="G239" s="186"/>
      <c r="H239" s="188">
        <v>68040</v>
      </c>
      <c r="I239" s="181"/>
      <c r="J239" s="181"/>
      <c r="K239" s="181">
        <f t="shared" si="8"/>
        <v>68040</v>
      </c>
    </row>
    <row r="240" spans="1:11" ht="24.75">
      <c r="A240" s="79"/>
      <c r="B240" s="102" t="s">
        <v>158</v>
      </c>
      <c r="C240" s="101">
        <v>173250</v>
      </c>
      <c r="D240" s="186"/>
      <c r="E240" s="186"/>
      <c r="F240" s="186"/>
      <c r="G240" s="186"/>
      <c r="H240" s="188">
        <v>173250</v>
      </c>
      <c r="I240" s="181"/>
      <c r="J240" s="181">
        <v>105000</v>
      </c>
      <c r="K240" s="181">
        <f t="shared" si="8"/>
        <v>68250</v>
      </c>
    </row>
    <row r="241" spans="1:11" ht="24.75">
      <c r="A241" s="79"/>
      <c r="B241" s="102" t="s">
        <v>159</v>
      </c>
      <c r="C241" s="101">
        <v>53550</v>
      </c>
      <c r="D241" s="186"/>
      <c r="E241" s="186"/>
      <c r="F241" s="186"/>
      <c r="G241" s="186"/>
      <c r="H241" s="188">
        <v>53550</v>
      </c>
      <c r="I241" s="181"/>
      <c r="J241" s="181"/>
      <c r="K241" s="181">
        <f t="shared" si="8"/>
        <v>53550</v>
      </c>
    </row>
    <row r="242" spans="1:11" ht="24.75">
      <c r="A242" s="79"/>
      <c r="B242" s="102" t="s">
        <v>160</v>
      </c>
      <c r="C242" s="101">
        <v>341850</v>
      </c>
      <c r="D242" s="186"/>
      <c r="E242" s="186"/>
      <c r="F242" s="186"/>
      <c r="G242" s="186"/>
      <c r="H242" s="188">
        <v>341850</v>
      </c>
      <c r="I242" s="181"/>
      <c r="J242" s="181"/>
      <c r="K242" s="181">
        <f t="shared" si="8"/>
        <v>341850</v>
      </c>
    </row>
    <row r="243" spans="1:11" ht="24.75">
      <c r="A243" s="79"/>
      <c r="B243" s="102" t="s">
        <v>161</v>
      </c>
      <c r="C243" s="101">
        <v>50500</v>
      </c>
      <c r="D243" s="186"/>
      <c r="E243" s="186"/>
      <c r="F243" s="186"/>
      <c r="G243" s="186"/>
      <c r="H243" s="188">
        <v>50500</v>
      </c>
      <c r="I243" s="181"/>
      <c r="J243" s="181">
        <v>50500</v>
      </c>
      <c r="K243" s="181">
        <f t="shared" si="8"/>
        <v>0</v>
      </c>
    </row>
    <row r="244" spans="1:11" ht="24.75">
      <c r="A244" s="79"/>
      <c r="B244" s="102" t="s">
        <v>162</v>
      </c>
      <c r="C244" s="101">
        <v>57100</v>
      </c>
      <c r="D244" s="186"/>
      <c r="E244" s="186"/>
      <c r="F244" s="186"/>
      <c r="G244" s="186"/>
      <c r="H244" s="188">
        <v>57100</v>
      </c>
      <c r="I244" s="181"/>
      <c r="J244" s="181"/>
      <c r="K244" s="181">
        <f t="shared" si="8"/>
        <v>57100</v>
      </c>
    </row>
    <row r="245" spans="1:11" ht="24.75">
      <c r="A245" s="80">
        <v>31</v>
      </c>
      <c r="B245" s="238" t="s">
        <v>124</v>
      </c>
      <c r="C245" s="239"/>
      <c r="D245" s="186"/>
      <c r="E245" s="186"/>
      <c r="F245" s="186"/>
      <c r="G245" s="186"/>
      <c r="H245" s="187"/>
      <c r="I245" s="181"/>
      <c r="J245" s="181"/>
      <c r="K245" s="181"/>
    </row>
    <row r="246" spans="1:11" ht="24.75">
      <c r="A246" s="80"/>
      <c r="B246" s="16" t="s">
        <v>125</v>
      </c>
      <c r="C246" s="17">
        <f>SUM(D247:D260)</f>
        <v>7396000</v>
      </c>
      <c r="D246" s="186"/>
      <c r="E246" s="186"/>
      <c r="F246" s="186"/>
      <c r="G246" s="186"/>
      <c r="H246" s="187"/>
      <c r="I246" s="181"/>
      <c r="J246" s="181"/>
      <c r="K246" s="181"/>
    </row>
    <row r="247" spans="1:11" ht="24.75">
      <c r="A247" s="80"/>
      <c r="B247" s="16" t="s">
        <v>126</v>
      </c>
      <c r="C247" s="17"/>
      <c r="D247" s="186">
        <v>700000</v>
      </c>
      <c r="E247" s="186"/>
      <c r="F247" s="186"/>
      <c r="G247" s="186"/>
      <c r="H247" s="186">
        <v>700000</v>
      </c>
      <c r="I247" s="181"/>
      <c r="J247" s="181"/>
      <c r="K247" s="181"/>
    </row>
    <row r="248" spans="1:11" ht="24.75">
      <c r="A248" s="80"/>
      <c r="B248" s="16" t="s">
        <v>127</v>
      </c>
      <c r="C248" s="17"/>
      <c r="D248" s="186">
        <v>396000</v>
      </c>
      <c r="E248" s="186"/>
      <c r="F248" s="186"/>
      <c r="G248" s="186"/>
      <c r="H248" s="186"/>
      <c r="I248" s="181"/>
      <c r="J248" s="181"/>
      <c r="K248" s="181"/>
    </row>
    <row r="249" spans="1:11" ht="24.75">
      <c r="A249" s="80"/>
      <c r="B249" s="16" t="s">
        <v>128</v>
      </c>
      <c r="C249" s="17"/>
      <c r="D249" s="186">
        <v>500000</v>
      </c>
      <c r="E249" s="186"/>
      <c r="F249" s="186"/>
      <c r="G249" s="186"/>
      <c r="H249" s="186">
        <v>500000</v>
      </c>
      <c r="I249" s="181"/>
      <c r="J249" s="181"/>
      <c r="K249" s="181"/>
    </row>
    <row r="250" spans="1:11" ht="24.75">
      <c r="A250" s="80"/>
      <c r="B250" s="16" t="s">
        <v>129</v>
      </c>
      <c r="C250" s="17"/>
      <c r="D250" s="186">
        <v>500000</v>
      </c>
      <c r="E250" s="186"/>
      <c r="F250" s="186"/>
      <c r="G250" s="186"/>
      <c r="H250" s="186">
        <v>500000</v>
      </c>
      <c r="I250" s="181"/>
      <c r="J250" s="181"/>
      <c r="K250" s="181"/>
    </row>
    <row r="251" spans="1:11" ht="24.75">
      <c r="A251" s="80"/>
      <c r="B251" s="16" t="s">
        <v>130</v>
      </c>
      <c r="C251" s="17"/>
      <c r="D251" s="186">
        <v>500000</v>
      </c>
      <c r="E251" s="186"/>
      <c r="F251" s="186"/>
      <c r="G251" s="186"/>
      <c r="H251" s="186">
        <v>500000</v>
      </c>
      <c r="I251" s="181"/>
      <c r="J251" s="181"/>
      <c r="K251" s="181"/>
    </row>
    <row r="252" spans="1:11" ht="24.75">
      <c r="A252" s="80"/>
      <c r="B252" s="16" t="s">
        <v>131</v>
      </c>
      <c r="C252" s="17"/>
      <c r="D252" s="186">
        <v>500000</v>
      </c>
      <c r="E252" s="186"/>
      <c r="F252" s="186"/>
      <c r="G252" s="186"/>
      <c r="H252" s="186">
        <v>500000</v>
      </c>
      <c r="I252" s="181"/>
      <c r="J252" s="181"/>
      <c r="K252" s="181"/>
    </row>
    <row r="253" spans="1:11" ht="24.75">
      <c r="A253" s="80"/>
      <c r="B253" s="16" t="s">
        <v>132</v>
      </c>
      <c r="C253" s="17"/>
      <c r="D253" s="186">
        <v>500000</v>
      </c>
      <c r="E253" s="186"/>
      <c r="F253" s="186"/>
      <c r="G253" s="186"/>
      <c r="H253" s="186">
        <v>500000</v>
      </c>
      <c r="I253" s="181"/>
      <c r="J253" s="181"/>
      <c r="K253" s="181"/>
    </row>
    <row r="254" spans="1:11" ht="24.75">
      <c r="A254" s="80"/>
      <c r="B254" s="16" t="s">
        <v>133</v>
      </c>
      <c r="C254" s="17"/>
      <c r="D254" s="186">
        <v>500000</v>
      </c>
      <c r="E254" s="186"/>
      <c r="F254" s="186"/>
      <c r="G254" s="186"/>
      <c r="H254" s="186">
        <v>500000</v>
      </c>
      <c r="I254" s="181"/>
      <c r="J254" s="181"/>
      <c r="K254" s="181"/>
    </row>
    <row r="255" spans="1:11" ht="24.75">
      <c r="A255" s="80"/>
      <c r="B255" s="16" t="s">
        <v>134</v>
      </c>
      <c r="C255" s="17"/>
      <c r="D255" s="186">
        <v>300000</v>
      </c>
      <c r="E255" s="186"/>
      <c r="F255" s="186"/>
      <c r="G255" s="186"/>
      <c r="H255" s="186">
        <v>300000</v>
      </c>
      <c r="I255" s="181"/>
      <c r="J255" s="181"/>
      <c r="K255" s="181"/>
    </row>
    <row r="256" spans="1:11" ht="24.75">
      <c r="A256" s="80"/>
      <c r="B256" s="16" t="s">
        <v>135</v>
      </c>
      <c r="C256" s="17"/>
      <c r="D256" s="186">
        <v>300000</v>
      </c>
      <c r="E256" s="186"/>
      <c r="F256" s="186"/>
      <c r="G256" s="186"/>
      <c r="H256" s="186">
        <v>300000</v>
      </c>
      <c r="I256" s="181"/>
      <c r="J256" s="181"/>
      <c r="K256" s="181"/>
    </row>
    <row r="257" spans="1:11" ht="24.75">
      <c r="A257" s="80"/>
      <c r="B257" s="16" t="s">
        <v>136</v>
      </c>
      <c r="C257" s="17"/>
      <c r="D257" s="186">
        <v>500000</v>
      </c>
      <c r="E257" s="186"/>
      <c r="F257" s="186"/>
      <c r="G257" s="186"/>
      <c r="H257" s="186">
        <v>500000</v>
      </c>
      <c r="I257" s="181"/>
      <c r="J257" s="181"/>
      <c r="K257" s="181"/>
    </row>
    <row r="258" spans="1:11" ht="24.75">
      <c r="A258" s="80"/>
      <c r="B258" s="16" t="s">
        <v>137</v>
      </c>
      <c r="C258" s="17"/>
      <c r="D258" s="186">
        <v>200000</v>
      </c>
      <c r="E258" s="186"/>
      <c r="F258" s="186"/>
      <c r="G258" s="186"/>
      <c r="H258" s="186">
        <v>200000</v>
      </c>
      <c r="I258" s="181"/>
      <c r="J258" s="181"/>
      <c r="K258" s="181"/>
    </row>
    <row r="259" spans="1:11" ht="24.75">
      <c r="A259" s="80"/>
      <c r="B259" s="16" t="s">
        <v>138</v>
      </c>
      <c r="C259" s="17"/>
      <c r="D259" s="186">
        <v>1000000</v>
      </c>
      <c r="E259" s="186"/>
      <c r="F259" s="186"/>
      <c r="G259" s="186"/>
      <c r="H259" s="186"/>
      <c r="I259" s="181"/>
      <c r="J259" s="181"/>
      <c r="K259" s="181"/>
    </row>
    <row r="260" spans="1:11" ht="24.75">
      <c r="A260" s="80"/>
      <c r="B260" s="16" t="s">
        <v>139</v>
      </c>
      <c r="C260" s="17"/>
      <c r="D260" s="186">
        <v>1000000</v>
      </c>
      <c r="E260" s="186"/>
      <c r="F260" s="186"/>
      <c r="G260" s="186"/>
      <c r="H260" s="186"/>
      <c r="I260" s="181"/>
      <c r="J260" s="181"/>
      <c r="K260" s="181"/>
    </row>
    <row r="261" spans="1:11" ht="24.75">
      <c r="A261" s="80"/>
      <c r="B261" s="55" t="s">
        <v>83</v>
      </c>
      <c r="C261" s="17"/>
      <c r="D261" s="189"/>
      <c r="E261" s="189"/>
      <c r="F261" s="189"/>
      <c r="G261" s="189"/>
      <c r="H261" s="190"/>
      <c r="I261" s="181"/>
      <c r="J261" s="181"/>
      <c r="K261" s="191"/>
    </row>
    <row r="262" spans="1:11" ht="24.75">
      <c r="A262" s="85">
        <v>32</v>
      </c>
      <c r="B262" s="240" t="s">
        <v>120</v>
      </c>
      <c r="C262" s="241"/>
      <c r="D262" s="192">
        <f>SUM(C263:C274)</f>
        <v>1857600</v>
      </c>
      <c r="E262" s="192"/>
      <c r="F262" s="192"/>
      <c r="G262" s="192"/>
      <c r="H262" s="190"/>
      <c r="I262" s="181"/>
      <c r="J262" s="181"/>
      <c r="K262" s="181">
        <f>D262-SUM(J263:J274)</f>
        <v>564250</v>
      </c>
    </row>
    <row r="263" spans="1:11" ht="24.75">
      <c r="A263" s="85"/>
      <c r="B263" s="59" t="s">
        <v>101</v>
      </c>
      <c r="C263" s="60">
        <v>154800</v>
      </c>
      <c r="D263" s="192"/>
      <c r="E263" s="192"/>
      <c r="F263" s="192"/>
      <c r="G263" s="192"/>
      <c r="H263" s="190"/>
      <c r="I263" s="181"/>
      <c r="J263" s="181">
        <v>117990</v>
      </c>
      <c r="K263" s="181"/>
    </row>
    <row r="264" spans="1:11" ht="24.75">
      <c r="A264" s="85"/>
      <c r="B264" s="59" t="s">
        <v>102</v>
      </c>
      <c r="C264" s="60">
        <v>154800</v>
      </c>
      <c r="D264" s="192"/>
      <c r="E264" s="192"/>
      <c r="F264" s="192"/>
      <c r="G264" s="192"/>
      <c r="H264" s="190"/>
      <c r="I264" s="181"/>
      <c r="J264" s="181">
        <v>117990</v>
      </c>
      <c r="K264" s="181"/>
    </row>
    <row r="265" spans="1:11" ht="24.75">
      <c r="A265" s="85"/>
      <c r="B265" s="59" t="s">
        <v>103</v>
      </c>
      <c r="C265" s="60">
        <v>154800</v>
      </c>
      <c r="D265" s="192"/>
      <c r="E265" s="192"/>
      <c r="F265" s="192"/>
      <c r="G265" s="192"/>
      <c r="H265" s="190"/>
      <c r="I265" s="181"/>
      <c r="J265" s="181">
        <v>117990</v>
      </c>
      <c r="K265" s="181"/>
    </row>
    <row r="266" spans="1:11" ht="24.75">
      <c r="A266" s="85"/>
      <c r="B266" s="59" t="s">
        <v>104</v>
      </c>
      <c r="C266" s="60">
        <v>154800</v>
      </c>
      <c r="D266" s="192"/>
      <c r="E266" s="192"/>
      <c r="F266" s="192"/>
      <c r="G266" s="192"/>
      <c r="H266" s="190"/>
      <c r="I266" s="181"/>
      <c r="J266" s="181">
        <v>117990</v>
      </c>
      <c r="K266" s="181"/>
    </row>
    <row r="267" spans="1:11" ht="24.75">
      <c r="A267" s="85"/>
      <c r="B267" s="59" t="s">
        <v>105</v>
      </c>
      <c r="C267" s="60">
        <v>154800</v>
      </c>
      <c r="D267" s="192"/>
      <c r="E267" s="192"/>
      <c r="F267" s="192"/>
      <c r="G267" s="192"/>
      <c r="H267" s="190"/>
      <c r="I267" s="181"/>
      <c r="J267" s="181">
        <v>117990</v>
      </c>
      <c r="K267" s="181"/>
    </row>
    <row r="268" spans="1:11" ht="24.75">
      <c r="A268" s="85"/>
      <c r="B268" s="59" t="s">
        <v>106</v>
      </c>
      <c r="C268" s="60">
        <v>154800</v>
      </c>
      <c r="D268" s="192"/>
      <c r="E268" s="192"/>
      <c r="F268" s="192"/>
      <c r="G268" s="192"/>
      <c r="H268" s="190"/>
      <c r="I268" s="181"/>
      <c r="J268" s="181">
        <v>95000</v>
      </c>
      <c r="K268" s="181"/>
    </row>
    <row r="269" spans="1:11" ht="24.75">
      <c r="A269" s="85"/>
      <c r="B269" s="59" t="s">
        <v>107</v>
      </c>
      <c r="C269" s="60">
        <v>154800</v>
      </c>
      <c r="D269" s="192"/>
      <c r="E269" s="192"/>
      <c r="F269" s="192"/>
      <c r="G269" s="192"/>
      <c r="H269" s="190"/>
      <c r="I269" s="181"/>
      <c r="J269" s="181">
        <v>95000</v>
      </c>
      <c r="K269" s="181"/>
    </row>
    <row r="270" spans="1:11" ht="24.75">
      <c r="A270" s="85"/>
      <c r="B270" s="59" t="s">
        <v>108</v>
      </c>
      <c r="C270" s="60">
        <v>154800</v>
      </c>
      <c r="D270" s="192"/>
      <c r="E270" s="192"/>
      <c r="F270" s="192"/>
      <c r="G270" s="192"/>
      <c r="H270" s="190"/>
      <c r="I270" s="181"/>
      <c r="J270" s="181">
        <v>95000</v>
      </c>
      <c r="K270" s="181"/>
    </row>
    <row r="271" spans="1:11" ht="24.75">
      <c r="A271" s="85"/>
      <c r="B271" s="59" t="s">
        <v>109</v>
      </c>
      <c r="C271" s="60">
        <v>154800</v>
      </c>
      <c r="D271" s="192"/>
      <c r="E271" s="192"/>
      <c r="F271" s="192"/>
      <c r="G271" s="192"/>
      <c r="H271" s="190"/>
      <c r="I271" s="181"/>
      <c r="J271" s="181">
        <v>107800</v>
      </c>
      <c r="K271" s="181"/>
    </row>
    <row r="272" spans="1:11" ht="24.75">
      <c r="A272" s="85"/>
      <c r="B272" s="59" t="s">
        <v>110</v>
      </c>
      <c r="C272" s="60">
        <v>154800</v>
      </c>
      <c r="D272" s="192"/>
      <c r="E272" s="192"/>
      <c r="F272" s="192"/>
      <c r="G272" s="192"/>
      <c r="H272" s="190"/>
      <c r="I272" s="181"/>
      <c r="J272" s="181">
        <v>107800</v>
      </c>
      <c r="K272" s="181"/>
    </row>
    <row r="273" spans="1:11" ht="24.75">
      <c r="A273" s="85"/>
      <c r="B273" s="59" t="s">
        <v>111</v>
      </c>
      <c r="C273" s="60">
        <v>154800</v>
      </c>
      <c r="D273" s="192"/>
      <c r="E273" s="192"/>
      <c r="F273" s="192"/>
      <c r="G273" s="192"/>
      <c r="H273" s="190"/>
      <c r="I273" s="181"/>
      <c r="J273" s="181">
        <v>107800</v>
      </c>
      <c r="K273" s="181"/>
    </row>
    <row r="274" spans="1:11" ht="25.5" thickBot="1">
      <c r="A274" s="92"/>
      <c r="B274" s="93" t="s">
        <v>112</v>
      </c>
      <c r="C274" s="94">
        <v>154800</v>
      </c>
      <c r="D274" s="193"/>
      <c r="E274" s="193"/>
      <c r="F274" s="193"/>
      <c r="G274" s="193"/>
      <c r="H274" s="194"/>
      <c r="I274" s="195"/>
      <c r="J274" s="195">
        <v>95000</v>
      </c>
      <c r="K274" s="195"/>
    </row>
    <row r="275" spans="1:11" ht="25.5" thickBot="1">
      <c r="A275" s="235" t="s">
        <v>33</v>
      </c>
      <c r="B275" s="236"/>
      <c r="C275" s="91"/>
      <c r="D275" s="171">
        <f>SUM(D224:D260)</f>
        <v>9665000</v>
      </c>
      <c r="E275" s="171"/>
      <c r="F275" s="171"/>
      <c r="G275" s="171"/>
      <c r="H275" s="171">
        <f>SUM(H224:H260)</f>
        <v>7269000</v>
      </c>
      <c r="I275" s="171">
        <f>SUM(I224:I260)</f>
        <v>0</v>
      </c>
      <c r="J275" s="171">
        <f>SUM(J224:J260)</f>
        <v>346000</v>
      </c>
      <c r="K275" s="178">
        <f>SUM(K224:K260)</f>
        <v>1923000</v>
      </c>
    </row>
    <row r="276" spans="1:11" ht="24.75">
      <c r="A276" s="83">
        <v>4</v>
      </c>
      <c r="B276" s="25" t="s">
        <v>5</v>
      </c>
      <c r="C276" s="26"/>
      <c r="D276" s="183"/>
      <c r="E276" s="183"/>
      <c r="F276" s="183"/>
      <c r="G276" s="183"/>
      <c r="H276" s="185"/>
      <c r="I276" s="185"/>
      <c r="J276" s="185"/>
      <c r="K276" s="185"/>
    </row>
    <row r="277" spans="1:11" ht="24.75">
      <c r="A277" s="80">
        <v>33</v>
      </c>
      <c r="B277" s="250" t="s">
        <v>121</v>
      </c>
      <c r="C277" s="251"/>
      <c r="D277" s="186">
        <v>14444739</v>
      </c>
      <c r="E277" s="186"/>
      <c r="F277" s="186"/>
      <c r="G277" s="186"/>
      <c r="H277" s="181">
        <v>14444739</v>
      </c>
      <c r="I277" s="181"/>
      <c r="J277" s="181">
        <v>14444739</v>
      </c>
      <c r="K277" s="181">
        <f>H277-J277</f>
        <v>0</v>
      </c>
    </row>
    <row r="278" spans="1:11" ht="24.75">
      <c r="A278" s="80">
        <v>34</v>
      </c>
      <c r="B278" s="250" t="s">
        <v>144</v>
      </c>
      <c r="C278" s="251"/>
      <c r="D278" s="186">
        <v>1904500</v>
      </c>
      <c r="E278" s="186"/>
      <c r="F278" s="186"/>
      <c r="G278" s="186"/>
      <c r="H278" s="181">
        <v>1904500</v>
      </c>
      <c r="I278" s="181"/>
      <c r="J278" s="181">
        <v>1904500</v>
      </c>
      <c r="K278" s="181">
        <f>H278-J278</f>
        <v>0</v>
      </c>
    </row>
    <row r="279" spans="1:11" ht="24.75">
      <c r="A279" s="80">
        <v>35</v>
      </c>
      <c r="B279" s="250" t="s">
        <v>145</v>
      </c>
      <c r="C279" s="251"/>
      <c r="D279" s="186">
        <v>25279129</v>
      </c>
      <c r="E279" s="186"/>
      <c r="F279" s="186"/>
      <c r="G279" s="186"/>
      <c r="H279" s="186">
        <v>25279129</v>
      </c>
      <c r="I279" s="181"/>
      <c r="J279" s="186">
        <v>25279129</v>
      </c>
      <c r="K279" s="181">
        <f>H279-J279</f>
        <v>0</v>
      </c>
    </row>
    <row r="280" spans="1:11" ht="25.5" thickBot="1">
      <c r="A280" s="80"/>
      <c r="B280" s="28"/>
      <c r="C280" s="17"/>
      <c r="D280" s="186"/>
      <c r="E280" s="186"/>
      <c r="F280" s="186"/>
      <c r="G280" s="186"/>
      <c r="H280" s="181"/>
      <c r="I280" s="181"/>
      <c r="J280" s="181"/>
      <c r="K280" s="181"/>
    </row>
    <row r="281" spans="1:11" ht="26.25" thickBot="1" thickTop="1">
      <c r="A281" s="248" t="s">
        <v>34</v>
      </c>
      <c r="B281" s="249"/>
      <c r="C281" s="74"/>
      <c r="D281" s="172">
        <f>SUM(D276:D280)</f>
        <v>41628368</v>
      </c>
      <c r="E281" s="172"/>
      <c r="F281" s="172"/>
      <c r="G281" s="172"/>
      <c r="H281" s="196">
        <f>SUM(H276:H280)</f>
        <v>41628368</v>
      </c>
      <c r="I281" s="196">
        <f>SUM(I276:I280)</f>
        <v>0</v>
      </c>
      <c r="J281" s="196">
        <f>SUM(J276:J280)</f>
        <v>41628368</v>
      </c>
      <c r="K281" s="197">
        <f>SUM(K276:K280)</f>
        <v>0</v>
      </c>
    </row>
    <row r="282" spans="1:11" ht="25.5" thickTop="1">
      <c r="A282" s="83">
        <v>5</v>
      </c>
      <c r="B282" s="37" t="s">
        <v>42</v>
      </c>
      <c r="C282" s="38"/>
      <c r="D282" s="183"/>
      <c r="E282" s="183"/>
      <c r="F282" s="183"/>
      <c r="G282" s="183"/>
      <c r="H282" s="185"/>
      <c r="I282" s="185"/>
      <c r="J282" s="185"/>
      <c r="K282" s="185"/>
    </row>
    <row r="283" spans="1:11" ht="24.75">
      <c r="A283" s="82"/>
      <c r="B283" s="20"/>
      <c r="C283" s="39"/>
      <c r="D283" s="198"/>
      <c r="E283" s="198"/>
      <c r="F283" s="198"/>
      <c r="G283" s="198"/>
      <c r="H283" s="199"/>
      <c r="I283" s="195"/>
      <c r="J283" s="195"/>
      <c r="K283" s="195"/>
    </row>
    <row r="284" spans="1:11" ht="25.5" thickBot="1">
      <c r="A284" s="80"/>
      <c r="B284" s="12"/>
      <c r="C284" s="41"/>
      <c r="D284" s="189"/>
      <c r="E284" s="189"/>
      <c r="F284" s="189"/>
      <c r="G284" s="189"/>
      <c r="H284" s="200"/>
      <c r="I284" s="181"/>
      <c r="J284" s="181"/>
      <c r="K284" s="181"/>
    </row>
    <row r="285" spans="1:11" ht="26.25" thickBot="1" thickTop="1">
      <c r="A285" s="248" t="s">
        <v>43</v>
      </c>
      <c r="B285" s="249"/>
      <c r="C285" s="74"/>
      <c r="D285" s="173">
        <f>SUM(D282:D284)</f>
        <v>0</v>
      </c>
      <c r="E285" s="173"/>
      <c r="F285" s="173"/>
      <c r="G285" s="173"/>
      <c r="H285" s="197">
        <f>SUM(H282:H284)</f>
        <v>0</v>
      </c>
      <c r="I285" s="197">
        <f>SUM(I282:I284)</f>
        <v>0</v>
      </c>
      <c r="J285" s="197">
        <f>SUM(J282:J284)</f>
        <v>0</v>
      </c>
      <c r="K285" s="197">
        <f>SUM(K282:K284)</f>
        <v>0</v>
      </c>
    </row>
    <row r="286" spans="1:11" ht="26.25" thickBot="1" thickTop="1">
      <c r="A286" s="248" t="s">
        <v>35</v>
      </c>
      <c r="B286" s="249"/>
      <c r="C286" s="74"/>
      <c r="D286" s="175">
        <f>D21+D223+D275+D281+D285</f>
        <v>454751555.43</v>
      </c>
      <c r="E286" s="175"/>
      <c r="F286" s="175"/>
      <c r="G286" s="175"/>
      <c r="H286" s="201">
        <f>H21+H223+H275+H281+H285</f>
        <v>451974131.43</v>
      </c>
      <c r="I286" s="201">
        <f>I21+I223+I275+I281+I285</f>
        <v>0</v>
      </c>
      <c r="J286" s="201">
        <f>J21+J223+J275+J281+J285</f>
        <v>430703040.73</v>
      </c>
      <c r="K286" s="175">
        <f>K21+K223+K275+K281+K285</f>
        <v>15348240.7</v>
      </c>
    </row>
    <row r="287" spans="1:11" ht="25.5" thickTop="1">
      <c r="A287" s="86"/>
      <c r="B287" s="1"/>
      <c r="C287" s="42"/>
      <c r="D287" s="176"/>
      <c r="E287" s="43"/>
      <c r="F287" s="43"/>
      <c r="G287" s="43"/>
      <c r="H287" s="44"/>
      <c r="I287" s="44"/>
      <c r="J287" s="44"/>
      <c r="K287" s="44"/>
    </row>
    <row r="288" spans="2:4" ht="24.75">
      <c r="B288" s="45" t="s">
        <v>44</v>
      </c>
      <c r="C288" s="46"/>
      <c r="D288" s="177"/>
    </row>
    <row r="289" spans="1:11" ht="24.75">
      <c r="A289" s="86"/>
      <c r="B289" s="45" t="s">
        <v>49</v>
      </c>
      <c r="C289" s="46"/>
      <c r="D289" s="176">
        <f>D21</f>
        <v>377901114.43</v>
      </c>
      <c r="E289" s="43"/>
      <c r="F289" s="43"/>
      <c r="G289" s="43"/>
      <c r="H289" s="44" t="s">
        <v>48</v>
      </c>
      <c r="I289" s="44" t="s">
        <v>36</v>
      </c>
      <c r="J289" s="49">
        <f>D289*100/D294</f>
        <v>83.1005655544526</v>
      </c>
      <c r="K289" s="50" t="s">
        <v>51</v>
      </c>
    </row>
    <row r="290" spans="1:11" ht="24.75">
      <c r="A290" s="86"/>
      <c r="B290" s="45" t="s">
        <v>50</v>
      </c>
      <c r="C290" s="46"/>
      <c r="D290" s="174">
        <f>D223</f>
        <v>25557073</v>
      </c>
      <c r="E290" s="43"/>
      <c r="F290" s="43"/>
      <c r="G290" s="43"/>
      <c r="H290" s="44" t="s">
        <v>48</v>
      </c>
      <c r="I290" s="44" t="s">
        <v>36</v>
      </c>
      <c r="J290" s="49">
        <f>D290*100/D294</f>
        <v>5.620007825115401</v>
      </c>
      <c r="K290" s="50" t="s">
        <v>51</v>
      </c>
    </row>
    <row r="291" spans="1:11" ht="24.75">
      <c r="A291" s="86"/>
      <c r="B291" s="45" t="s">
        <v>45</v>
      </c>
      <c r="C291" s="46"/>
      <c r="D291" s="174">
        <f>D275</f>
        <v>9665000</v>
      </c>
      <c r="E291" s="43"/>
      <c r="F291" s="43"/>
      <c r="G291" s="43"/>
      <c r="H291" s="44" t="s">
        <v>48</v>
      </c>
      <c r="I291" s="44" t="s">
        <v>36</v>
      </c>
      <c r="J291" s="49">
        <f>D291*100/D294</f>
        <v>2.1253363258672207</v>
      </c>
      <c r="K291" s="50" t="s">
        <v>51</v>
      </c>
    </row>
    <row r="292" spans="1:11" ht="24.75">
      <c r="A292" s="86"/>
      <c r="B292" s="45" t="s">
        <v>46</v>
      </c>
      <c r="C292" s="46"/>
      <c r="D292" s="174">
        <f>D281</f>
        <v>41628368</v>
      </c>
      <c r="E292" s="43"/>
      <c r="F292" s="43"/>
      <c r="G292" s="43"/>
      <c r="H292" s="44" t="s">
        <v>48</v>
      </c>
      <c r="I292" s="44" t="s">
        <v>36</v>
      </c>
      <c r="J292" s="49">
        <f>D292*100/D294</f>
        <v>9.154090294564778</v>
      </c>
      <c r="K292" s="50" t="s">
        <v>51</v>
      </c>
    </row>
    <row r="293" spans="1:11" ht="24.75">
      <c r="A293" s="86"/>
      <c r="B293" s="45" t="s">
        <v>47</v>
      </c>
      <c r="C293" s="46"/>
      <c r="D293" s="43">
        <f>D285</f>
        <v>0</v>
      </c>
      <c r="E293" s="43"/>
      <c r="F293" s="43"/>
      <c r="G293" s="43"/>
      <c r="H293" s="44" t="s">
        <v>48</v>
      </c>
      <c r="I293" s="44" t="s">
        <v>36</v>
      </c>
      <c r="J293" s="49">
        <f>D293*100/D294</f>
        <v>0</v>
      </c>
      <c r="K293" s="50" t="s">
        <v>51</v>
      </c>
    </row>
    <row r="294" spans="1:11" ht="24.75">
      <c r="A294" s="86"/>
      <c r="B294" s="45" t="s">
        <v>35</v>
      </c>
      <c r="C294" s="46"/>
      <c r="D294" s="43">
        <f>SUM(D289:D293)</f>
        <v>454751555.43</v>
      </c>
      <c r="E294" s="43"/>
      <c r="F294" s="43"/>
      <c r="G294" s="43"/>
      <c r="H294" s="44" t="s">
        <v>48</v>
      </c>
      <c r="I294" s="44" t="s">
        <v>36</v>
      </c>
      <c r="J294" s="49">
        <f>SUM(J289:J293)</f>
        <v>100.00000000000001</v>
      </c>
      <c r="K294" s="50" t="s">
        <v>51</v>
      </c>
    </row>
    <row r="296" spans="8:10" ht="24.75">
      <c r="H296" s="53"/>
      <c r="I296" s="53"/>
      <c r="J296" s="53"/>
    </row>
    <row r="297" ht="24.75">
      <c r="H297" s="54"/>
    </row>
  </sheetData>
  <sheetProtection/>
  <mergeCells count="34">
    <mergeCell ref="E4:G4"/>
    <mergeCell ref="B14:C14"/>
    <mergeCell ref="B18:C18"/>
    <mergeCell ref="B19:C19"/>
    <mergeCell ref="A21:B21"/>
    <mergeCell ref="B94:C94"/>
    <mergeCell ref="B97:C97"/>
    <mergeCell ref="B99:C99"/>
    <mergeCell ref="B108:C108"/>
    <mergeCell ref="B113:C113"/>
    <mergeCell ref="B123:C123"/>
    <mergeCell ref="B125:C125"/>
    <mergeCell ref="B127:C127"/>
    <mergeCell ref="B129:C129"/>
    <mergeCell ref="B132:C132"/>
    <mergeCell ref="B136:C136"/>
    <mergeCell ref="B145:C145"/>
    <mergeCell ref="B149:C149"/>
    <mergeCell ref="B152:C152"/>
    <mergeCell ref="B154:C154"/>
    <mergeCell ref="B171:K171"/>
    <mergeCell ref="B209:K209"/>
    <mergeCell ref="B214:C214"/>
    <mergeCell ref="A223:B223"/>
    <mergeCell ref="B279:C279"/>
    <mergeCell ref="A281:B281"/>
    <mergeCell ref="A285:B285"/>
    <mergeCell ref="A286:B286"/>
    <mergeCell ref="B226:C226"/>
    <mergeCell ref="B245:C245"/>
    <mergeCell ref="B262:C262"/>
    <mergeCell ref="A275:B275"/>
    <mergeCell ref="B277:C277"/>
    <mergeCell ref="B278:C278"/>
  </mergeCells>
  <hyperlinks>
    <hyperlink ref="B276" r:id="rId1" display="งบเงินอุดหนุน"/>
    <hyperlink ref="B224" r:id="rId2" display="งบลงทุน"/>
    <hyperlink ref="B24" r:id="rId3" display="งบดำเนินงาน"/>
    <hyperlink ref="B6" r:id="rId4" display="งบบุคลากร"/>
    <hyperlink ref="B225" r:id="rId5" display="ค่าที่ดินและสิ่งก่อสร้าง"/>
  </hyperlinks>
  <printOptions horizontalCentered="1"/>
  <pageMargins left="0.15748031496062992" right="0.11811023622047245" top="0.7874015748031497" bottom="0.5118110236220472" header="0.3937007874015748" footer="0.4724409448818898"/>
  <pageSetup horizontalDpi="600" verticalDpi="600" orientation="landscape" paperSize="9" scale="9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Student</cp:lastModifiedBy>
  <cp:lastPrinted>2012-05-10T08:45:52Z</cp:lastPrinted>
  <dcterms:created xsi:type="dcterms:W3CDTF">2001-12-31T22:54:44Z</dcterms:created>
  <dcterms:modified xsi:type="dcterms:W3CDTF">2012-05-16T06:50:30Z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